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woerdennl.sharepoint.com/sites/VTIMUW/Gedeelde documenten/Inkoop/Inkoop 2022 Jeugd en Wmo/Publicatie Tenderned &amp; Website/BIJLAGE 05 - Productenboek en Tarievenblad/Bijlage 5a Tarievenblad/"/>
    </mc:Choice>
  </mc:AlternateContent>
  <xr:revisionPtr revIDLastSave="68" documentId="8_{4BD0F4E0-D677-4615-928C-7D925AFDE846}" xr6:coauthVersionLast="47" xr6:coauthVersionMax="47" xr10:uidLastSave="{A09216AA-BCA1-4800-B902-74878779B7C7}"/>
  <bookViews>
    <workbookView xWindow="-110" yWindow="-110" windowWidth="38620" windowHeight="21100" xr2:uid="{00000000-000D-0000-FFFF-FFFF00000000}"/>
  </bookViews>
  <sheets>
    <sheet name="Tarieven Inkoop 2025" sheetId="1" r:id="rId1"/>
    <sheet name="Doorrekening per gemeente" sheetId="3" state="hidden" r:id="rId2"/>
    <sheet name="Conversietabel Inkoop 2022 (2)" sheetId="8" state="hidden" r:id="rId3"/>
    <sheet name="Toelichting" sheetId="2" state="hidden" r:id="rId4"/>
    <sheet name="Geleverde volumes 2019 HERZIEN" sheetId="5" state="hidden" r:id="rId5"/>
  </sheets>
  <definedNames>
    <definedName name="_xlnm.Print_Area" localSheetId="0">'Tarieven Inkoop 2025'!$A$1:$H$100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jUdnCmoROVDIpSq97R5bWYN3lKBQ=="/>
    </ext>
  </extLst>
</workbook>
</file>

<file path=xl/calcChain.xml><?xml version="1.0" encoding="utf-8"?>
<calcChain xmlns="http://schemas.openxmlformats.org/spreadsheetml/2006/main">
  <c r="AH124" i="8" l="1"/>
  <c r="AE124" i="8"/>
  <c r="AB124" i="8"/>
  <c r="Y124" i="8"/>
  <c r="V124" i="8"/>
  <c r="S124" i="8"/>
  <c r="AZ117" i="8"/>
  <c r="AW117" i="8"/>
  <c r="AT117" i="8"/>
  <c r="AQ117" i="8"/>
  <c r="AN117" i="8"/>
  <c r="AK117" i="8"/>
  <c r="AZ111" i="8"/>
  <c r="AW111" i="8"/>
  <c r="AT111" i="8"/>
  <c r="AQ111" i="8"/>
  <c r="AN111" i="8"/>
  <c r="AK111" i="8"/>
  <c r="AZ110" i="8"/>
  <c r="AW110" i="8"/>
  <c r="AT110" i="8"/>
  <c r="AQ110" i="8"/>
  <c r="AN110" i="8"/>
  <c r="AK110" i="8"/>
  <c r="AZ109" i="8"/>
  <c r="AW109" i="8"/>
  <c r="AT109" i="8"/>
  <c r="AQ109" i="8"/>
  <c r="AN109" i="8"/>
  <c r="AK109" i="8"/>
  <c r="AZ107" i="8"/>
  <c r="AW107" i="8"/>
  <c r="AT107" i="8"/>
  <c r="AQ107" i="8"/>
  <c r="AN107" i="8"/>
  <c r="AK107" i="8"/>
  <c r="AZ99" i="8"/>
  <c r="AW99" i="8"/>
  <c r="AT99" i="8"/>
  <c r="AQ99" i="8"/>
  <c r="AN99" i="8"/>
  <c r="AK99" i="8"/>
  <c r="AZ90" i="8"/>
  <c r="AW90" i="8"/>
  <c r="AT90" i="8"/>
  <c r="AQ90" i="8"/>
  <c r="AN90" i="8"/>
  <c r="AK90" i="8"/>
  <c r="AZ88" i="8"/>
  <c r="AW88" i="8"/>
  <c r="AT88" i="8"/>
  <c r="AQ88" i="8"/>
  <c r="AN88" i="8"/>
  <c r="AK88" i="8"/>
  <c r="AZ87" i="8"/>
  <c r="AW87" i="8"/>
  <c r="AT87" i="8"/>
  <c r="AQ87" i="8"/>
  <c r="AN87" i="8"/>
  <c r="AK87" i="8"/>
  <c r="AZ86" i="8"/>
  <c r="AW86" i="8"/>
  <c r="AT86" i="8"/>
  <c r="AQ86" i="8"/>
  <c r="AN86" i="8"/>
  <c r="AK86" i="8"/>
  <c r="AZ84" i="8"/>
  <c r="AW84" i="8"/>
  <c r="AT84" i="8"/>
  <c r="AQ84" i="8"/>
  <c r="AN84" i="8"/>
  <c r="AK84" i="8"/>
  <c r="AZ83" i="8"/>
  <c r="AW83" i="8"/>
  <c r="AT83" i="8"/>
  <c r="AQ83" i="8"/>
  <c r="AN83" i="8"/>
  <c r="AK83" i="8"/>
  <c r="AT81" i="8"/>
  <c r="AK77" i="8"/>
  <c r="AZ69" i="8"/>
  <c r="AW69" i="8"/>
  <c r="AT69" i="8"/>
  <c r="AQ69" i="8"/>
  <c r="AN69" i="8"/>
  <c r="AK69" i="8"/>
  <c r="AZ68" i="8"/>
  <c r="AW68" i="8"/>
  <c r="AT68" i="8"/>
  <c r="AQ68" i="8"/>
  <c r="AN68" i="8"/>
  <c r="AK68" i="8"/>
  <c r="AZ67" i="8"/>
  <c r="AW67" i="8"/>
  <c r="AT67" i="8"/>
  <c r="AQ67" i="8"/>
  <c r="AN67" i="8"/>
  <c r="AK67" i="8"/>
  <c r="AZ66" i="8"/>
  <c r="AW66" i="8"/>
  <c r="AT66" i="8"/>
  <c r="AQ66" i="8"/>
  <c r="AN66" i="8"/>
  <c r="AK66" i="8"/>
  <c r="AZ58" i="8"/>
  <c r="AW58" i="8"/>
  <c r="AT58" i="8"/>
  <c r="AQ58" i="8"/>
  <c r="AN58" i="8"/>
  <c r="AK58" i="8"/>
  <c r="AZ57" i="8"/>
  <c r="AW57" i="8"/>
  <c r="AT57" i="8"/>
  <c r="AQ57" i="8"/>
  <c r="AN57" i="8"/>
  <c r="AK57" i="8"/>
  <c r="AZ56" i="8"/>
  <c r="AW56" i="8"/>
  <c r="AT56" i="8"/>
  <c r="AQ56" i="8"/>
  <c r="AN56" i="8"/>
  <c r="AK56" i="8"/>
  <c r="AZ49" i="8"/>
  <c r="AW49" i="8"/>
  <c r="AT49" i="8"/>
  <c r="AQ49" i="8"/>
  <c r="AN49" i="8"/>
  <c r="AK49" i="8"/>
  <c r="AZ48" i="8"/>
  <c r="AW48" i="8"/>
  <c r="AT48" i="8"/>
  <c r="AQ48" i="8"/>
  <c r="AN48" i="8"/>
  <c r="AK48" i="8"/>
  <c r="AZ47" i="8"/>
  <c r="AW47" i="8"/>
  <c r="AT47" i="8"/>
  <c r="AQ47" i="8"/>
  <c r="AN47" i="8"/>
  <c r="AK47" i="8"/>
  <c r="G45" i="8"/>
  <c r="AZ45" i="8" s="1"/>
  <c r="G44" i="8"/>
  <c r="AW44" i="8" s="1"/>
  <c r="AZ41" i="8"/>
  <c r="AW41" i="8"/>
  <c r="AT41" i="8"/>
  <c r="AQ41" i="8"/>
  <c r="AN41" i="8"/>
  <c r="AK41" i="8"/>
  <c r="AZ35" i="8"/>
  <c r="AW35" i="8"/>
  <c r="AT35" i="8"/>
  <c r="AQ35" i="8"/>
  <c r="AN35" i="8"/>
  <c r="AK35" i="8"/>
  <c r="AZ34" i="8"/>
  <c r="AW34" i="8"/>
  <c r="AT34" i="8"/>
  <c r="AQ34" i="8"/>
  <c r="AN34" i="8"/>
  <c r="AK34" i="8"/>
  <c r="AZ30" i="8"/>
  <c r="AT30" i="8"/>
  <c r="AZ27" i="8"/>
  <c r="AW27" i="8"/>
  <c r="AT27" i="8"/>
  <c r="AN27" i="8"/>
  <c r="G24" i="8"/>
  <c r="AZ24" i="8" s="1"/>
  <c r="G23" i="8"/>
  <c r="AZ23" i="8" s="1"/>
  <c r="G21" i="8"/>
  <c r="AZ21" i="8" s="1"/>
  <c r="AZ13" i="8"/>
  <c r="AW13" i="8"/>
  <c r="AT13" i="8"/>
  <c r="AQ13" i="8"/>
  <c r="AN13" i="8"/>
  <c r="AK13" i="8"/>
  <c r="AQ21" i="8" l="1"/>
  <c r="AQ24" i="8"/>
  <c r="AK44" i="8"/>
  <c r="AZ81" i="8"/>
  <c r="AZ44" i="8"/>
  <c r="AK80" i="8"/>
  <c r="AW81" i="8"/>
  <c r="AK21" i="8"/>
  <c r="AK24" i="8"/>
  <c r="AN80" i="8"/>
  <c r="AN23" i="8"/>
  <c r="AN21" i="8"/>
  <c r="AK23" i="8"/>
  <c r="AN24" i="8"/>
  <c r="AK45" i="8"/>
  <c r="AQ80" i="8"/>
  <c r="AN45" i="8"/>
  <c r="AT21" i="8"/>
  <c r="AQ23" i="8"/>
  <c r="AT24" i="8"/>
  <c r="AN44" i="8"/>
  <c r="AQ45" i="8"/>
  <c r="AW80" i="8"/>
  <c r="AK81" i="8"/>
  <c r="AT80" i="8"/>
  <c r="AW21" i="8"/>
  <c r="AT23" i="8"/>
  <c r="AW24" i="8"/>
  <c r="AQ44" i="8"/>
  <c r="AT45" i="8"/>
  <c r="AZ80" i="8"/>
  <c r="AN81" i="8"/>
  <c r="AW23" i="8"/>
  <c r="AT44" i="8"/>
  <c r="AW45" i="8"/>
  <c r="AQ81" i="8"/>
  <c r="B2" i="3" l="1"/>
  <c r="B3" i="3"/>
  <c r="D3" i="3"/>
  <c r="E2" i="3"/>
  <c r="D2" i="3"/>
  <c r="E3" i="3"/>
  <c r="C3" i="3"/>
  <c r="F2" i="3"/>
  <c r="C2" i="3"/>
  <c r="F3" i="3"/>
  <c r="B5" i="3" l="1"/>
  <c r="B6" i="3" s="1"/>
  <c r="D5" i="3"/>
  <c r="D6" i="3" s="1"/>
  <c r="F5" i="3"/>
  <c r="F6" i="3" s="1"/>
  <c r="C5" i="3"/>
  <c r="C6" i="3" s="1"/>
  <c r="E5" i="3"/>
  <c r="E6" i="3" s="1"/>
  <c r="G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4" authorId="0" shapeId="0" xr:uid="{D7F9FB71-0AEB-421E-B7A0-7D57CB23A0F7}">
      <text>
        <r>
          <rPr>
            <sz val="12"/>
            <color theme="1"/>
            <rFont val="Arial"/>
            <family val="2"/>
          </rPr>
          <t>======
ID#AAAAHzIISmw
tc={1386D8CB-7C34-43EA-B020-E47F9B9164FF}    (2021-02-10 08:09:10)
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Alleen 'Behandeling' opnemen</t>
        </r>
      </text>
    </comment>
    <comment ref="L80" authorId="0" shapeId="0" xr:uid="{6F8274E6-C95A-4299-A50D-431DBC6033A0}">
      <text>
        <r>
          <rPr>
            <sz val="12"/>
            <color theme="1"/>
            <rFont val="Arial"/>
            <family val="2"/>
          </rPr>
          <t>======
ID#AAAAHzIISm0
tc={1FB4F180-18D8-480F-98A5-F7C1C8F3CA2C}    (2021-02-10 08:09:10)
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Ik mail Inge Markx hier nogmaals over. Je kan het gewoon laten staan zoals het nu is</t>
        </r>
      </text>
    </comment>
  </commentList>
</comments>
</file>

<file path=xl/sharedStrings.xml><?xml version="1.0" encoding="utf-8"?>
<sst xmlns="http://schemas.openxmlformats.org/spreadsheetml/2006/main" count="1176" uniqueCount="471">
  <si>
    <t xml:space="preserve"> Tariefoverzicht 2025</t>
  </si>
  <si>
    <t>Inkoop-cat.</t>
  </si>
  <si>
    <t>Perceelomschrijving</t>
  </si>
  <si>
    <t>Definitie</t>
  </si>
  <si>
    <t>Eenheid</t>
  </si>
  <si>
    <t>Groepsgrootte</t>
  </si>
  <si>
    <t>Jeugd</t>
  </si>
  <si>
    <t>1.01</t>
  </si>
  <si>
    <t>Advies en expertise</t>
  </si>
  <si>
    <t>Consultatie</t>
  </si>
  <si>
    <t>minuut</t>
  </si>
  <si>
    <t>1.02</t>
  </si>
  <si>
    <t>GB-GGZ</t>
  </si>
  <si>
    <t>GB-GGZ Jeugd Behandeling</t>
  </si>
  <si>
    <t>1.03</t>
  </si>
  <si>
    <t>S-GGZ</t>
  </si>
  <si>
    <t>Jeugdhulp crisis (S-GGZ)</t>
  </si>
  <si>
    <t>Behandeling crisis</t>
  </si>
  <si>
    <t>54S16</t>
  </si>
  <si>
    <t>Specialistische GGZ</t>
  </si>
  <si>
    <t>Diagnostiek</t>
  </si>
  <si>
    <t>54S04</t>
  </si>
  <si>
    <t>Behandeling</t>
  </si>
  <si>
    <t>54S02</t>
  </si>
  <si>
    <t>Hoog-Specialistische GGZ</t>
  </si>
  <si>
    <t>Jeugdhulp verblijf (licht)</t>
  </si>
  <si>
    <t>Deelprestatie verblijf A (Lichte verzorgingsgraad) (incl. NHC component)</t>
  </si>
  <si>
    <t>etmaal</t>
  </si>
  <si>
    <t>Deelprestatie verblijf B (Beperkte verzorgingsgraad) (incl. NHC component)</t>
  </si>
  <si>
    <t>Jeugdhulp verblijf (middel)</t>
  </si>
  <si>
    <t>Deelprestatie verblijf C (Matige verzorgingsgraad) (incl. NHC component)</t>
  </si>
  <si>
    <t>Deelprestatie verblijf D (Gemiddelde verzorgingsgraad) (incl. NHC component)</t>
  </si>
  <si>
    <t>Jeugdhulp verblijf (middelzwaar)</t>
  </si>
  <si>
    <t>Deelprestatie verblijf E (Intensieve verzorgingsgraad) (incl. NHC component)</t>
  </si>
  <si>
    <t>Jeugdhulp verblijf (zwaar)</t>
  </si>
  <si>
    <t>Deelprestatie verblijf F (Extra intensieve verzorgingsgraad) (incl. NHC component)</t>
  </si>
  <si>
    <t>Jeugdhulp verblijf (extra zwaar)</t>
  </si>
  <si>
    <t>Deelprestatie verblijf G (Zeer intensieve verzorgingsgraad) (incl. NHC component)</t>
  </si>
  <si>
    <t>Deelprestatie verblijf H (HIC) (incl. NHC component)</t>
  </si>
  <si>
    <t>Deelprestatie verblijf zonder overnachting</t>
  </si>
  <si>
    <t>Deelprestatie verblijf zonder overnachting (VZO)</t>
  </si>
  <si>
    <t>Deelprestatie beschikbaarheidscomponent per crisis (BCC)</t>
  </si>
  <si>
    <t>stuks(inspanningsgericht code 84)</t>
  </si>
  <si>
    <t>1.04</t>
  </si>
  <si>
    <t>Ernstige Dyslexie (ED)</t>
  </si>
  <si>
    <t>Diagnostiek ED</t>
  </si>
  <si>
    <t>54DIA</t>
  </si>
  <si>
    <t>Behandeling ED</t>
  </si>
  <si>
    <t>54BEH</t>
  </si>
  <si>
    <t>1.05</t>
  </si>
  <si>
    <t>Begeleiding Jeugd Ambulant</t>
  </si>
  <si>
    <t>Begeleiding (licht)</t>
  </si>
  <si>
    <t>Begeleiding (midden)</t>
  </si>
  <si>
    <t>Begeleiding (zwaar)</t>
  </si>
  <si>
    <t>1.06</t>
  </si>
  <si>
    <t>Behandeling Jeugd Ambulant</t>
  </si>
  <si>
    <t>Behandeling Jeugd Individueel</t>
  </si>
  <si>
    <t>Behandeling individueel regulier</t>
  </si>
  <si>
    <t>45A48</t>
  </si>
  <si>
    <t>Behandeling individueel specialistisch</t>
  </si>
  <si>
    <t>45A53</t>
  </si>
  <si>
    <t>Behandeling Jeugd groep</t>
  </si>
  <si>
    <t>Behandeling groep regulier</t>
  </si>
  <si>
    <t>uur</t>
  </si>
  <si>
    <t>45A49</t>
  </si>
  <si>
    <t>6 cliënten</t>
  </si>
  <si>
    <t>Behandeling groep specialistisch</t>
  </si>
  <si>
    <t>45A54</t>
  </si>
  <si>
    <t>4 cliënten</t>
  </si>
  <si>
    <t>45A56</t>
  </si>
  <si>
    <t>1.07</t>
  </si>
  <si>
    <t>Dagbesteding (-18)</t>
  </si>
  <si>
    <t>Respijtzorg - deeltijf verblijf - kortdurend verblijf</t>
  </si>
  <si>
    <t>Respijtzorg dagopvang regulier</t>
  </si>
  <si>
    <t>dagdeel</t>
  </si>
  <si>
    <t>43A41</t>
  </si>
  <si>
    <t>Respijtzorg dagopvang specialistisch</t>
  </si>
  <si>
    <t>43A42</t>
  </si>
  <si>
    <t>Begeleiding Jeugd Groep</t>
  </si>
  <si>
    <t>Begeleiding groep (licht)</t>
  </si>
  <si>
    <t>41A22</t>
  </si>
  <si>
    <t>7 cliënten</t>
  </si>
  <si>
    <t>Begeleiding groep (midden)</t>
  </si>
  <si>
    <t>41A23</t>
  </si>
  <si>
    <t>Begeleiding groep (zwaar)</t>
  </si>
  <si>
    <t>41A24</t>
  </si>
  <si>
    <t>Dagbehandeling</t>
  </si>
  <si>
    <t xml:space="preserve">Dagbehandeling A </t>
  </si>
  <si>
    <t>41A03</t>
  </si>
  <si>
    <t>Dagbehandeling B</t>
  </si>
  <si>
    <t>41A04</t>
  </si>
  <si>
    <t>3 cliënten</t>
  </si>
  <si>
    <t>1.08</t>
  </si>
  <si>
    <t>Persoonlijke verzorging</t>
  </si>
  <si>
    <t>1.09</t>
  </si>
  <si>
    <t>Pleegzorg</t>
  </si>
  <si>
    <t xml:space="preserve">J&amp;O Pleegzorg - deeltijd </t>
  </si>
  <si>
    <t>J&amp;O Pleegzorg - voltijd</t>
  </si>
  <si>
    <t>Crisis pleegzorg</t>
  </si>
  <si>
    <t>J&amp;O Pleegzorg - bijzondere kosten (vrijwillig kader)</t>
  </si>
  <si>
    <t>Pleegzorg (jusititieel kader) - bijzondere kosten</t>
  </si>
  <si>
    <t>1.10</t>
  </si>
  <si>
    <t>Gezinshuis</t>
  </si>
  <si>
    <t>Gezinshuis franchise</t>
  </si>
  <si>
    <t>Variabele Opslag Gezinshuis</t>
  </si>
  <si>
    <t>variabel per kind</t>
  </si>
  <si>
    <t>1.11</t>
  </si>
  <si>
    <t>Residentiële zorg</t>
  </si>
  <si>
    <t>Residentiële Jeugdhulp Licht</t>
  </si>
  <si>
    <t>Residentiële Jeugdhulp Midden</t>
  </si>
  <si>
    <t>Residentiële Jeugdhulp Zwaar</t>
  </si>
  <si>
    <t>1.12</t>
  </si>
  <si>
    <t xml:space="preserve">Respijtzorg logeren </t>
  </si>
  <si>
    <t>Respijtzorg logeren regulier</t>
  </si>
  <si>
    <t>44A09</t>
  </si>
  <si>
    <t>Respijtzorg logeren specialistisch</t>
  </si>
  <si>
    <t>44S09</t>
  </si>
  <si>
    <t>1.14</t>
  </si>
  <si>
    <t>Crisiszorg</t>
  </si>
  <si>
    <t>Crisis residentieel</t>
  </si>
  <si>
    <t>1.15</t>
  </si>
  <si>
    <t>Ambulante Spoedhulp</t>
  </si>
  <si>
    <t>Ambulante spoedhulp</t>
  </si>
  <si>
    <t>46A01</t>
  </si>
  <si>
    <t>1.16</t>
  </si>
  <si>
    <t>Kindergeneeskunde</t>
  </si>
  <si>
    <t>Gedrag licht Ambulant: één of twee polikliniekbezoeken/consultaties op afstand bij gedragsproblemen (bij kind)</t>
  </si>
  <si>
    <t>stuks(outputgericht code 82)</t>
  </si>
  <si>
    <t>53A04</t>
  </si>
  <si>
    <t>Gedrag ambulant middel/dag: Behandeling of onderzoek en/of meer dan twee polikliniekbezoeken/ consultaties op afstand en/of dagbehandeling bij gedragsproblemen (bij kind)</t>
  </si>
  <si>
    <t>53A01</t>
  </si>
  <si>
    <t>Psychosociaal licht ambulant: één of twee polikliniekbezoeken/consultaties op afstand bij een aandoening met een psychische oorzaak bij kind</t>
  </si>
  <si>
    <t>53A02</t>
  </si>
  <si>
    <t>Psychosociaal ambulant middel met activiteit: behandeling of onderzoek en/of meer dan twee polikliniekbezoeken/consultaties op afstand en/of één dagbehandeling met bijzondere activiteiten bij een aandoening met een psychische oorzaak (bij kind)</t>
  </si>
  <si>
    <t>53A05</t>
  </si>
  <si>
    <t>Psychosociaal ambulant middel zonder activiteit: behandeling of onderzoek en/of meer dan twee polikliniekbezoeken/consultaties op afstand en/of één dagbehandeling zonder bijzondere activiteiten bij een aandoening met een psychische oorzaak (bij kind)</t>
  </si>
  <si>
    <t>53A06</t>
  </si>
  <si>
    <t>Psychosociaal ambulant poli &gt;6: meer dan zes polikliniekbezoeken/consultaties op afstand of meer dan één dagbehandeling bij een aandoening met een psychische oorzaak (bij kind)</t>
  </si>
  <si>
    <t>53A03</t>
  </si>
  <si>
    <t>1.17</t>
  </si>
  <si>
    <t>Medicatiecontrole</t>
  </si>
  <si>
    <t>53A07</t>
  </si>
  <si>
    <t>WMO</t>
  </si>
  <si>
    <t>2.01</t>
  </si>
  <si>
    <t>Begeleiding Groep</t>
  </si>
  <si>
    <t>Begeleiding Groep (licht) excl. Vervoer - 8 cliënten
Dagopvang bij beperking in de ontwikkeling</t>
  </si>
  <si>
    <t>02A17</t>
  </si>
  <si>
    <t>8 cliënten</t>
  </si>
  <si>
    <t>Begeleiding Groep (midden) excl. Vervoer
Dagopvang bij psychosociale beperkingen</t>
  </si>
  <si>
    <t>02A03</t>
  </si>
  <si>
    <t>5 cliënten</t>
  </si>
  <si>
    <t>Begeleiding Groep (zwaar) excl. Vervoer
Dagopvang bij fysieke beperkingen</t>
  </si>
  <si>
    <t>02A20</t>
  </si>
  <si>
    <t>2.02</t>
  </si>
  <si>
    <t>Begeleiding individueel (licht, midden en zwaar)</t>
  </si>
  <si>
    <t>Begeleiding Individueel (licht)</t>
  </si>
  <si>
    <t>02116</t>
  </si>
  <si>
    <t>Begeleiding Individueel (midden)</t>
  </si>
  <si>
    <t>02118</t>
  </si>
  <si>
    <t>Begeleiding Individueel (zwaar)</t>
  </si>
  <si>
    <t>02121</t>
  </si>
  <si>
    <t>2.03</t>
  </si>
  <si>
    <t>Kortdurend Verblijf</t>
  </si>
  <si>
    <t>Kortdurend Verblijf (inclusief begeleiding)</t>
  </si>
  <si>
    <t>Kortdurend verblijf - Logeeropvang</t>
  </si>
  <si>
    <t>04102</t>
  </si>
  <si>
    <t>2.04</t>
  </si>
  <si>
    <t>Vervoer</t>
  </si>
  <si>
    <t>Vervoer rolstoel
Individueel rolstoelvervoer</t>
  </si>
  <si>
    <t>08104</t>
  </si>
  <si>
    <t>Vervoer opslag
Vervoer naar dagopvang</t>
  </si>
  <si>
    <t>08103</t>
  </si>
  <si>
    <t>Jaartal</t>
  </si>
  <si>
    <t>De Ronde Venen</t>
  </si>
  <si>
    <t>Montfoort</t>
  </si>
  <si>
    <t>Oudewater</t>
  </si>
  <si>
    <t>Stichtse Vecht</t>
  </si>
  <si>
    <t>Woerden</t>
  </si>
  <si>
    <t>2021 (huidige tarieven)</t>
  </si>
  <si>
    <t>2021 (nieuwe geadviseerde tarieven)</t>
  </si>
  <si>
    <t>Verschil</t>
  </si>
  <si>
    <t>Percentage</t>
  </si>
  <si>
    <t>Bijlage 1: Tariefoverzicht 2020</t>
  </si>
  <si>
    <t>Conversie Producten Jeugd &amp; Wmo 2022</t>
  </si>
  <si>
    <t>Huidig in 2019</t>
  </si>
  <si>
    <t>wat in 2022?</t>
  </si>
  <si>
    <t>Productcode UW 2020</t>
  </si>
  <si>
    <t>Tarief 2019</t>
  </si>
  <si>
    <t>Maximumtarief vrijgevestigde UW 2020</t>
  </si>
  <si>
    <t>Advies Berenschot (2021) instelling</t>
  </si>
  <si>
    <t>Productcode UW 2022</t>
  </si>
  <si>
    <t>Maximumtarief  UW 2022</t>
  </si>
  <si>
    <t>Conversie</t>
  </si>
  <si>
    <t>DRV clienten</t>
  </si>
  <si>
    <t>DRV Volume</t>
  </si>
  <si>
    <t>DRV Kosten</t>
  </si>
  <si>
    <t>MNT clienten</t>
  </si>
  <si>
    <t>MNT Volume</t>
  </si>
  <si>
    <t>MNT Kosten</t>
  </si>
  <si>
    <t>ODW clienten</t>
  </si>
  <si>
    <t>ODW Volume</t>
  </si>
  <si>
    <t>ODW Kosten</t>
  </si>
  <si>
    <t>SV clienten</t>
  </si>
  <si>
    <t>SV Volume</t>
  </si>
  <si>
    <t>SV Kosten</t>
  </si>
  <si>
    <t>WOE clienten</t>
  </si>
  <si>
    <t>WOE Volume</t>
  </si>
  <si>
    <t>WOE Kosten</t>
  </si>
  <si>
    <t>Totaal aantal cliënten</t>
  </si>
  <si>
    <t>Totaal Volume</t>
  </si>
  <si>
    <t>Totaal totaal euro's</t>
  </si>
  <si>
    <t>Consultatie (opleiding WO en WO+)</t>
  </si>
  <si>
    <t>Vervalt</t>
  </si>
  <si>
    <t>45001</t>
  </si>
  <si>
    <t>Consultatie (opleiding HBO en HBO+)</t>
  </si>
  <si>
    <t>45000</t>
  </si>
  <si>
    <t>Algemene toekenningscode B-GGZ</t>
  </si>
  <si>
    <t>18B00</t>
  </si>
  <si>
    <t>n.v.t.</t>
  </si>
  <si>
    <t>Wordt één product, GB-GGZ, 1440 minuten maximale behandelduur (geen trajecten)</t>
  </si>
  <si>
    <t>* uitgegaan van de gedeclareerde minuten</t>
  </si>
  <si>
    <t>Kort</t>
  </si>
  <si>
    <t>18001</t>
  </si>
  <si>
    <t>Middel</t>
  </si>
  <si>
    <t xml:space="preserve"> Vervalt</t>
  </si>
  <si>
    <t>18002</t>
  </si>
  <si>
    <t>Intensief</t>
  </si>
  <si>
    <t>18003</t>
  </si>
  <si>
    <t>Chronisch</t>
  </si>
  <si>
    <t>18004</t>
  </si>
  <si>
    <t>Onvolledig behandeltraject</t>
  </si>
  <si>
    <t>18005</t>
  </si>
  <si>
    <t>Algemene toekenningscode S-GGZ</t>
  </si>
  <si>
    <t>54S00</t>
  </si>
  <si>
    <t>n.n.b</t>
  </si>
  <si>
    <t>n.n.b.</t>
  </si>
  <si>
    <t>54016</t>
  </si>
  <si>
    <t>54002</t>
  </si>
  <si>
    <t>Maximaal 20 uur</t>
  </si>
  <si>
    <t>54004</t>
  </si>
  <si>
    <t>54009</t>
  </si>
  <si>
    <t>54010</t>
  </si>
  <si>
    <t>54011</t>
  </si>
  <si>
    <t>54012</t>
  </si>
  <si>
    <t>54013</t>
  </si>
  <si>
    <t>54014</t>
  </si>
  <si>
    <t>Jeugdhulp verblijf (exra zwaar)</t>
  </si>
  <si>
    <t>54015</t>
  </si>
  <si>
    <t>Deelprestatie verblijf H (Zeer intensieve verzorgingsgraad) (incl. NHC component)</t>
  </si>
  <si>
    <t>Nieuw component</t>
  </si>
  <si>
    <t>Nieuw product: Curatieve GGZ-zorg door kinderartsen</t>
  </si>
  <si>
    <t>53A00??</t>
  </si>
  <si>
    <t>Behandeling of onderzoek op de polikliniek of dagbehandeling bij gedragsproblemen</t>
  </si>
  <si>
    <t>53001</t>
  </si>
  <si>
    <t>Consult op de polikliniek bij gedragsproblemen</t>
  </si>
  <si>
    <t>53002</t>
  </si>
  <si>
    <t>Meer dan 6 polikliniekbezoeken of meer dan 1 dagbehandeling bij een psychische of gedragsaandoening</t>
  </si>
  <si>
    <t>53003</t>
  </si>
  <si>
    <t>Consult op de polikliniek bij een psychische of gedragsaandoening</t>
  </si>
  <si>
    <t>53004</t>
  </si>
  <si>
    <t>Behandeling of onderzoek op de polikliniek of dagbehandeling bij een psychische of gedragsaandoening (incl. activiteiten psychosociaal specifiek)</t>
  </si>
  <si>
    <t>53005</t>
  </si>
  <si>
    <t>Behandeling of onderzoek op de polikliniek of dagbehandeling bij Een psychische of gedragsaandoening (excl. activiteiten psychosociaal specifiek)</t>
  </si>
  <si>
    <t>53006</t>
  </si>
  <si>
    <t>Deelprestatie Verblijf zonder overnachting (VZO)</t>
  </si>
  <si>
    <t>Deelprestatie S-GGZ Verblijf Zonder Overnachting (VZO)</t>
  </si>
  <si>
    <t>L0116</t>
  </si>
  <si>
    <t>54007</t>
  </si>
  <si>
    <t>Deelprestatie Beschikbaarheidscomponent Crisis (BCC)</t>
  </si>
  <si>
    <t>Deelprestatie S-GGZ Beschikbaarheidscomponent Crisis (BCC)</t>
  </si>
  <si>
    <t>L0117</t>
  </si>
  <si>
    <t>54017</t>
  </si>
  <si>
    <t>Ernstige Enkelvoudige Dyslexie (EED)</t>
  </si>
  <si>
    <t xml:space="preserve"> Algemene toekenningscode EED</t>
  </si>
  <si>
    <t>54D00</t>
  </si>
  <si>
    <t>Algemene toekenningscode EED</t>
  </si>
  <si>
    <t>??</t>
  </si>
  <si>
    <t>54D01</t>
  </si>
  <si>
    <t>54D02</t>
  </si>
  <si>
    <t xml:space="preserve">Begeleiding Jeugd </t>
  </si>
  <si>
    <t>45121</t>
  </si>
  <si>
    <t>45124</t>
  </si>
  <si>
    <t>Begeleiding (zwaar, incl spoedeisende hulp)</t>
  </si>
  <si>
    <t>spoedeisende hulp vervalt</t>
  </si>
  <si>
    <t>45125</t>
  </si>
  <si>
    <t>*spoedeisende hulp vervalt, niet duidelijk wat het aandeel is van spoedeisende hulp in dit product dus aangenomen dat gehele volume valt onder het nieuwe tarief</t>
  </si>
  <si>
    <t>Begeleiding zorg op afstand aanvullend</t>
  </si>
  <si>
    <t>45123</t>
  </si>
  <si>
    <t>Nieuw product</t>
  </si>
  <si>
    <t>38,19 (7)</t>
  </si>
  <si>
    <t>Begeleiding Jeugd Groep Licht</t>
  </si>
  <si>
    <t>44,84 (6)</t>
  </si>
  <si>
    <t>Begeleiding Jeugd Groep Midden</t>
  </si>
  <si>
    <t>69,54 (4)</t>
  </si>
  <si>
    <t>Begeleiding Jeugd Groep Zwaar</t>
  </si>
  <si>
    <t xml:space="preserve">Behandeling Jeugd </t>
  </si>
  <si>
    <t>Behandeling (licht)</t>
  </si>
  <si>
    <t>Vervalt / Nieuwe naamgeving</t>
  </si>
  <si>
    <t>41105</t>
  </si>
  <si>
    <t>*ervan uitgegaan dat licht en middel onder regulier gaan terechtkomen en zwaar onder specialistisch</t>
  </si>
  <si>
    <t>Behandeling (middel)</t>
  </si>
  <si>
    <t>41106</t>
  </si>
  <si>
    <t>Behandeling (zwaar, incl spoedeisende hulp)</t>
  </si>
  <si>
    <t>Spoedeisende hulp valt nu onder begeleiding</t>
  </si>
  <si>
    <t>41107</t>
  </si>
  <si>
    <t>*spoedeisende hulp vervalt, onduidelijk wat het aandeel hiervan is dus volledig volume berekent met specialistisch tarief</t>
  </si>
  <si>
    <t>Nieuw Product</t>
  </si>
  <si>
    <t>39,89 (6)</t>
  </si>
  <si>
    <t>Behandeling Jeugd Groep</t>
  </si>
  <si>
    <t>46,03 (6)</t>
  </si>
  <si>
    <t>19,07 (6)</t>
  </si>
  <si>
    <t>17,17 (6)</t>
  </si>
  <si>
    <t>Respijtzorg (-18)</t>
  </si>
  <si>
    <t>Dagactiviteit (licht)</t>
  </si>
  <si>
    <t>Vervalt / nieuwe naamgeving</t>
  </si>
  <si>
    <t>41119</t>
  </si>
  <si>
    <t>*er voor gekozen om licht middel en zwwar te laten vallen onder regulier en extra zwaar onder specialistisch</t>
  </si>
  <si>
    <t>Dagactiviteit (middel)</t>
  </si>
  <si>
    <t>41120</t>
  </si>
  <si>
    <t>Dagactiviteit (zwaar)</t>
  </si>
  <si>
    <t>41121</t>
  </si>
  <si>
    <t>Dagactiviteit (extra zwaar)</t>
  </si>
  <si>
    <t>41117</t>
  </si>
  <si>
    <t>Dagactiviteiten GGZ-LZA</t>
  </si>
  <si>
    <t>41118</t>
  </si>
  <si>
    <t>Respijtzorg Dagopvang regulier</t>
  </si>
  <si>
    <t>Respijtzorg Dagopvang specialistisch</t>
  </si>
  <si>
    <t>40A04</t>
  </si>
  <si>
    <t>40102</t>
  </si>
  <si>
    <t>Persoonlijke verzorging extra</t>
  </si>
  <si>
    <t>40101</t>
  </si>
  <si>
    <t>44A07</t>
  </si>
  <si>
    <t>43101</t>
  </si>
  <si>
    <t>43103</t>
  </si>
  <si>
    <t>J&amp;O Pleegzorg - crisis</t>
  </si>
  <si>
    <t>Oorspronkelijk bij product 1.14</t>
  </si>
  <si>
    <t>Jaar</t>
  </si>
  <si>
    <t>43102</t>
  </si>
  <si>
    <t>43106</t>
  </si>
  <si>
    <t>Gezinshuis (groepsgrootte 6)</t>
  </si>
  <si>
    <t>44A08</t>
  </si>
  <si>
    <t>43104</t>
  </si>
  <si>
    <t>*gezinshuisplus vervalt dus volumes voor gezinshuis en gezinshuis plus bij elkaar geteld en berekend met nieuwe tarief</t>
  </si>
  <si>
    <t>Gezinshuis plus</t>
  </si>
  <si>
    <t>43105</t>
  </si>
  <si>
    <t>Jeugdhulp Verblijf: inspanningsgericht (licht)</t>
  </si>
  <si>
    <t>Residentiële Zorg</t>
  </si>
  <si>
    <t>etmaal / dagdeel</t>
  </si>
  <si>
    <t>Nieuwe naamgevig</t>
  </si>
  <si>
    <t>44A27</t>
  </si>
  <si>
    <t>43135</t>
  </si>
  <si>
    <t>Jeugdhulp Verblijf: inspanningsgericht (midden)</t>
  </si>
  <si>
    <t>Residentiele Jeugdhulp Midden</t>
  </si>
  <si>
    <t>44A29</t>
  </si>
  <si>
    <t>43136</t>
  </si>
  <si>
    <t>Jeugdhulp Verblijf: inspanningsgericht (zwaar)</t>
  </si>
  <si>
    <t>Residentiele jeugdhulp Zwaar</t>
  </si>
  <si>
    <t>44A31</t>
  </si>
  <si>
    <t>43137</t>
  </si>
  <si>
    <t>Kortdurend verblijf - deeltijd verblijf - logeeropvang - respijtopvang</t>
  </si>
  <si>
    <t>Kortdurend verblijf</t>
  </si>
  <si>
    <t>44101</t>
  </si>
  <si>
    <t>*er voor gekozen om volledig te laten vallen onder tarief regulier</t>
  </si>
  <si>
    <t>Respijtzorg Logeren Regulier</t>
  </si>
  <si>
    <t>197,98 (8)</t>
  </si>
  <si>
    <t>Respijtzorg Logeren Specialistisch</t>
  </si>
  <si>
    <t>1.13</t>
  </si>
  <si>
    <t>Essentiële functies</t>
  </si>
  <si>
    <t>Gesloten plaatsing: opname BOPZ</t>
  </si>
  <si>
    <t>43B14</t>
  </si>
  <si>
    <t>Apart afgesproken met bovenregionaal gecontracteerde partijen</t>
  </si>
  <si>
    <t>Gesloten plaatsing: traject Jeugdzorgplus</t>
  </si>
  <si>
    <t>43B15</t>
  </si>
  <si>
    <t>Behandelen verblijf: driemilieuvoorziening (inclusief ZZP 4 en 5)</t>
  </si>
  <si>
    <t>43B19</t>
  </si>
  <si>
    <t>46203</t>
  </si>
  <si>
    <t>Valt nu onder pleegzorg (1.09)</t>
  </si>
  <si>
    <t>46205</t>
  </si>
  <si>
    <t>Forensische Zorg</t>
  </si>
  <si>
    <t>Forensische zorg voor Jeugddigen</t>
  </si>
  <si>
    <r>
      <rPr>
        <b/>
        <u/>
        <sz val="10"/>
        <color rgb="FF000000"/>
        <rFont val="Arial"/>
        <family val="2"/>
      </rPr>
      <t>Concept</t>
    </r>
    <r>
      <rPr>
        <sz val="10"/>
        <color rgb="FF000000"/>
        <rFont val="Arial"/>
        <family val="2"/>
      </rPr>
      <t xml:space="preserve"> Nieuw Product</t>
    </r>
  </si>
  <si>
    <t>Arbeidsmatige Dagbesteding</t>
  </si>
  <si>
    <t>Arbeidsmatige dagbesteding</t>
  </si>
  <si>
    <t>Ingepast onder begeleiding groep (licht) 2.02</t>
  </si>
  <si>
    <t>7103</t>
  </si>
  <si>
    <t>Begeleiding Groep (licht) excl. Vervoer
Dagopvang bij beperking in de ontwikkeling</t>
  </si>
  <si>
    <t>2117</t>
  </si>
  <si>
    <t>Begeleiding Groep (middel) excl. Vervoer
Dagopvang bij psychosociale beperkingen</t>
  </si>
  <si>
    <t>2103</t>
  </si>
  <si>
    <t>2120</t>
  </si>
  <si>
    <t>2116</t>
  </si>
  <si>
    <t>2118</t>
  </si>
  <si>
    <t>Kortdurend verblijf
Logeeropvang</t>
  </si>
  <si>
    <t>2121</t>
  </si>
  <si>
    <t>2.05</t>
  </si>
  <si>
    <t>n.v.t</t>
  </si>
  <si>
    <t>Anders vormgegeven</t>
  </si>
  <si>
    <t>aanwezigheidsdag (stuks)</t>
  </si>
  <si>
    <t>4102</t>
  </si>
  <si>
    <t>8104</t>
  </si>
  <si>
    <t>8103</t>
  </si>
  <si>
    <t>Algemene Opbouw Document</t>
  </si>
  <si>
    <t>In de 'Conversietabel Inkoop 2022' is schematisch weergegeven hoe de producten voor de Inkoop 2022 zich verhouden tot de oude producten</t>
  </si>
  <si>
    <t>Producten die geen naamswijziging hebben ondergaan en min of meer gelijk zijn gebleven zijn naast elkaar weergegeven</t>
  </si>
  <si>
    <t>Producten die inhoudelijk veranderen in 2022 zijn onder de producten geplaatst waartoe ze in onze oude inkoop opbouw betrekking hadden</t>
  </si>
  <si>
    <t>Tariefvergelijking document</t>
  </si>
  <si>
    <t>In kolom 'I'&amp; 'K' is een vergelijking gemaakt tussen het huidige tarief van het product met het advies dat Berenschot geeft voor 2021</t>
  </si>
  <si>
    <t>In kolom 'K is weergeveven wat de procentuele verandering in prijs van het product is</t>
  </si>
  <si>
    <r>
      <rPr>
        <b/>
        <sz val="12"/>
        <color theme="1"/>
        <rFont val="Calibri"/>
        <family val="2"/>
      </rPr>
      <t xml:space="preserve">Alleen </t>
    </r>
    <r>
      <rPr>
        <sz val="12"/>
        <color theme="1"/>
        <rFont val="Calibri"/>
        <family val="2"/>
      </rPr>
      <t>producten die min of meer gelijk zijn gebleven zijn meegenomen in de doorrekening</t>
    </r>
  </si>
  <si>
    <r>
      <rPr>
        <sz val="12"/>
        <color theme="1"/>
        <rFont val="Calibri"/>
        <family val="2"/>
      </rPr>
      <t xml:space="preserve">In het tabblad 'Doorrekening per gemeente' is de verwachte toename in de kosten voor 2022 per gemeente berekend voor </t>
    </r>
    <r>
      <rPr>
        <b/>
        <sz val="12"/>
        <color theme="1"/>
        <rFont val="Calibri"/>
        <family val="2"/>
      </rPr>
      <t xml:space="preserve">alleen </t>
    </r>
    <r>
      <rPr>
        <sz val="12"/>
        <color theme="1"/>
        <rFont val="Calibri"/>
        <family val="2"/>
      </rPr>
      <t>de producten die min of meer gelijk zijn geblven</t>
    </r>
  </si>
  <si>
    <t>Tekortkomingen in analyse</t>
  </si>
  <si>
    <t>Wanneer we spreken over min of meer gelijk gebleven is er niet gekeken naar een mogelijke wijziging in de inhoud van het product</t>
  </si>
  <si>
    <t>De volumes zijn gebasseerd op aantallen uit 2019 - aangenomen is dat deze ongeveer gelijk zijn gebleven</t>
  </si>
  <si>
    <t>De doorrekening gaat uit van slechts de helft van het aantal producten dat alle gemeenten bieden en is daarom beperkt</t>
  </si>
  <si>
    <t>Een verdere doorrekening is niet mogelijk omdat onvoorspelbaar is hoe het volume van de oude producten verschuift naar de nieuwe producten</t>
  </si>
  <si>
    <t>SUM van Nieuw volume</t>
  </si>
  <si>
    <t>Gemeente</t>
  </si>
  <si>
    <t>Inkoopcategorie</t>
  </si>
  <si>
    <t>Productcode UW</t>
  </si>
  <si>
    <t>Productnaam</t>
  </si>
  <si>
    <t>Eindtotaal</t>
  </si>
  <si>
    <t>GB-GGZ Kort</t>
  </si>
  <si>
    <t>GB-GGZ Middel</t>
  </si>
  <si>
    <t>GB-GGZ Intensief</t>
  </si>
  <si>
    <t>GB-GGZ Chronisch</t>
  </si>
  <si>
    <t>GB-GGZ Onvolledig behandeltraject</t>
  </si>
  <si>
    <t>Behandeling SGGZ</t>
  </si>
  <si>
    <t>Diagnostiek SGGZ</t>
  </si>
  <si>
    <t>53K00</t>
  </si>
  <si>
    <t>Algemene toewijzingscode</t>
  </si>
  <si>
    <t>Diagnostiek EED</t>
  </si>
  <si>
    <t>Behandeling EED</t>
  </si>
  <si>
    <t>Begeleiding Ambulant (licht)</t>
  </si>
  <si>
    <t>Begeleiding Ambulant (middel/ zwaar, incl spoedeisende hulp)</t>
  </si>
  <si>
    <t>Begeleiding Ambulant zorg op afstand aanvullend</t>
  </si>
  <si>
    <t>Begeleiding Ambulant (midden)</t>
  </si>
  <si>
    <t>Begeleiding Ambulant (zwaar, incl spoedeisende hulp)</t>
  </si>
  <si>
    <t>Behandeling Ambulant (licht)</t>
  </si>
  <si>
    <t>Behandeling Ambulant (middel)</t>
  </si>
  <si>
    <t>Behandeling Ambulant (zwaar, incl spoedeisende hulp)</t>
  </si>
  <si>
    <t>Dagactiviteit (extra zwaar) (18-)</t>
  </si>
  <si>
    <t>Dagactiviteit (licht) (18-)</t>
  </si>
  <si>
    <t>Dagactiviteit (middel) (18-)</t>
  </si>
  <si>
    <t>Dagactiviteit (zwaar) (18-)</t>
  </si>
  <si>
    <t>J&amp;O Pleegzorg - deeltijd</t>
  </si>
  <si>
    <t>J&amp;O Pleegzorg</t>
  </si>
  <si>
    <t>43A03</t>
  </si>
  <si>
    <t>Begeleiding Groep (middel) excl. Vervoer Dagopvang bij psychosociale beperkingen</t>
  </si>
  <si>
    <t>Begeleiding Groep (licht) excl. Vervoer Dagopvang bij beperking in de ontwikkeling</t>
  </si>
  <si>
    <t>Begeleiding Groep (zwaar) excl. Vervoer Dagopvang bij fysieke beperkingen</t>
  </si>
  <si>
    <t>Begeleiding Individueel (middel/ zwaar)</t>
  </si>
  <si>
    <t>Kortdurend verblijf Logeeropvang</t>
  </si>
  <si>
    <t>Vervoer opslag Vervoer naar dagopvang</t>
  </si>
  <si>
    <t>Vervoer rolstoel Individueel rolstoelvervoer</t>
  </si>
  <si>
    <t>Deelprestatie S-GGZ Verblijf Met Overnachting (VMO)</t>
  </si>
  <si>
    <t>Rolstoelvervoer</t>
  </si>
  <si>
    <t>Regulier vervoer</t>
  </si>
  <si>
    <t>Productcode 2025</t>
  </si>
  <si>
    <t>Tarief 2025</t>
  </si>
  <si>
    <t>Tarief Vrijgevestigde / Micro Onderneming 2025</t>
  </si>
  <si>
    <t>stuks (inspanningsgericht code 84)</t>
  </si>
  <si>
    <t>Zak- en kleedgeld 6-12 jaar: outputgerichte variant</t>
  </si>
  <si>
    <t>stuks(output)</t>
  </si>
  <si>
    <t>44B15</t>
  </si>
  <si>
    <t>Zak- en kleedgeld 12+ jaar: outputgerichte variant</t>
  </si>
  <si>
    <t>44B16</t>
  </si>
  <si>
    <t>Zak- en kleedgeld inclusief meerkosten: outputgerichte variant</t>
  </si>
  <si>
    <t>44B17</t>
  </si>
  <si>
    <t>Extra kosten kleedgeld: outputgerichte variant (eenmalig 3 stuks)</t>
  </si>
  <si>
    <t>44B18</t>
  </si>
  <si>
    <t>Specialistische ambulante gezinsbehandeling (SAG)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</si>
</sst>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00000"/>
    <numFmt numFmtId="166" formatCode="_(&quot;€&quot;\ * #,##0.00_);_(&quot;€&quot;\ * \(#,##0.00\);_(&quot;€&quot;\ * &quot;-&quot;??_);_(@_)"/>
    <numFmt numFmtId="167" formatCode="[$€-2]\ #,##0.00"/>
  </numFmts>
  <fonts count="27" x14ac:knownFonts="1">
    <font>
      <sz val="12"/>
      <color theme="1"/>
      <name val="Arial"/>
    </font>
    <font>
      <sz val="10"/>
      <color rgb="FFFFFFFF"/>
      <name val="Arial"/>
      <family val="2"/>
    </font>
    <font>
      <sz val="12"/>
      <color theme="1"/>
      <name val="Calibri"/>
      <family val="2"/>
    </font>
    <font>
      <sz val="22"/>
      <color rgb="FFFFFFFF"/>
      <name val="Arial"/>
      <family val="2"/>
    </font>
    <font>
      <sz val="12"/>
      <name val="Arial"/>
      <family val="2"/>
    </font>
    <font>
      <sz val="22"/>
      <color theme="1"/>
      <name val="Calibri"/>
      <family val="2"/>
    </font>
    <font>
      <sz val="22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2"/>
      <color rgb="FFFF0000"/>
      <name val="Calibri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11893"/>
        <bgColor rgb="FF011893"/>
      </patternFill>
    </fill>
    <fill>
      <patternFill patternType="solid">
        <fgColor theme="8"/>
        <bgColor theme="8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FBE4D5"/>
        <bgColor rgb="FFFBE4D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</patternFill>
    </fill>
    <fill>
      <patternFill patternType="solid">
        <fgColor theme="0"/>
        <bgColor rgb="FFF7CAA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7CAA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4472C4"/>
        <bgColor indexed="64"/>
      </patternFill>
    </fill>
  </fills>
  <borders count="189">
    <border>
      <left/>
      <right/>
      <top/>
      <bottom/>
      <diagonal/>
    </border>
    <border>
      <left style="medium">
        <color rgb="FF000000"/>
      </left>
      <right style="hair">
        <color rgb="FF002060"/>
      </right>
      <top style="thin">
        <color rgb="FF000000"/>
      </top>
      <bottom/>
      <diagonal/>
    </border>
    <border>
      <left style="hair">
        <color rgb="FF002060"/>
      </left>
      <right style="hair">
        <color rgb="FF002060"/>
      </right>
      <top style="thin">
        <color rgb="FF000000"/>
      </top>
      <bottom/>
      <diagonal/>
    </border>
    <border>
      <left style="hair">
        <color rgb="FF002060"/>
      </left>
      <right/>
      <top style="thin">
        <color rgb="FF000000"/>
      </top>
      <bottom/>
      <diagonal/>
    </border>
    <border>
      <left style="hair">
        <color rgb="FF00206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 style="hair">
        <color rgb="FF002060"/>
      </left>
      <right style="thin">
        <color rgb="FF000000"/>
      </right>
      <top style="hair">
        <color rgb="FF002060"/>
      </top>
      <bottom/>
      <diagonal/>
    </border>
    <border>
      <left style="medium">
        <color rgb="FF000000"/>
      </left>
      <right/>
      <top style="hair">
        <color rgb="FF00206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medium">
        <color rgb="FF00000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000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medium">
        <color rgb="FF000000"/>
      </left>
      <right style="hair">
        <color rgb="FF002060"/>
      </right>
      <top style="thin">
        <color rgb="FF000000"/>
      </top>
      <bottom style="thin">
        <color rgb="FF000000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hair">
        <color rgb="FF002060"/>
      </right>
      <top style="hair">
        <color rgb="FF00206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206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medium">
        <color rgb="FF00000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 style="medium">
        <color rgb="FF000000"/>
      </left>
      <right style="hair">
        <color rgb="FF002060"/>
      </right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0000"/>
      </left>
      <right style="hair">
        <color rgb="FF002060"/>
      </right>
      <top/>
      <bottom style="hair">
        <color rgb="FF002060"/>
      </bottom>
      <diagonal/>
    </border>
    <border>
      <left style="medium">
        <color rgb="FF00000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206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2060"/>
      </right>
      <top style="medium">
        <color rgb="FF000000"/>
      </top>
      <bottom style="medium">
        <color rgb="FF000000"/>
      </bottom>
      <diagonal/>
    </border>
    <border>
      <left style="hair">
        <color rgb="FF00206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2060"/>
      </left>
      <right style="hair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medium">
        <color rgb="FF00000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hair">
        <color rgb="FF002060"/>
      </left>
      <right style="medium">
        <color rgb="FF000000"/>
      </right>
      <top style="hair">
        <color rgb="FF002060"/>
      </top>
      <bottom style="hair">
        <color rgb="FF00206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 style="hair">
        <color rgb="FF002060"/>
      </top>
      <bottom/>
      <diagonal/>
    </border>
    <border>
      <left style="thin">
        <color rgb="FF002060"/>
      </left>
      <right style="medium">
        <color rgb="FF000000"/>
      </right>
      <top style="hair">
        <color rgb="FF00206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000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0000"/>
      </right>
      <top style="thin">
        <color rgb="FF000000"/>
      </top>
      <bottom/>
      <diagonal/>
    </border>
    <border>
      <left style="thin">
        <color rgb="FF002060"/>
      </left>
      <right style="medium">
        <color rgb="FF000000"/>
      </right>
      <top style="thin">
        <color rgb="FF00206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medium">
        <color rgb="FF000000"/>
      </right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hair">
        <color rgb="FF002060"/>
      </right>
      <top/>
      <bottom/>
      <diagonal/>
    </border>
    <border>
      <left style="hair">
        <color rgb="FF002060"/>
      </left>
      <right style="medium">
        <color rgb="FF000000"/>
      </right>
      <top style="hair">
        <color rgb="FF002060"/>
      </top>
      <bottom/>
      <diagonal/>
    </border>
    <border>
      <left style="thin">
        <color rgb="FF002060"/>
      </left>
      <right style="medium">
        <color rgb="FF000000"/>
      </right>
      <top style="hair">
        <color rgb="FF00206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rgb="FF002060"/>
      </top>
      <bottom/>
      <diagonal/>
    </border>
    <border>
      <left/>
      <right style="thin">
        <color auto="1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206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hair">
        <color rgb="FF002060"/>
      </left>
      <right style="medium">
        <color rgb="FF000000"/>
      </right>
      <top/>
      <bottom style="hair">
        <color rgb="FF002060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hair">
        <color rgb="FF002060"/>
      </right>
      <top/>
      <bottom style="medium">
        <color indexed="64"/>
      </bottom>
      <diagonal/>
    </border>
    <border>
      <left style="thin">
        <color rgb="FF000000"/>
      </left>
      <right style="thin">
        <color rgb="FF002060"/>
      </right>
      <top style="thin">
        <color rgb="FF000000"/>
      </top>
      <bottom/>
      <diagonal/>
    </border>
    <border>
      <left style="thin">
        <color rgb="FF002060"/>
      </left>
      <right/>
      <top style="thin">
        <color rgb="FF000000"/>
      </top>
      <bottom style="thin">
        <color rgb="FF002060"/>
      </bottom>
      <diagonal/>
    </border>
    <border>
      <left style="thin">
        <color rgb="FF002060"/>
      </left>
      <right style="thin">
        <color rgb="FF000000"/>
      </right>
      <top style="thin">
        <color rgb="FF000000"/>
      </top>
      <bottom style="thin">
        <color rgb="FF00206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2060"/>
      </left>
      <right/>
      <top style="medium">
        <color indexed="64"/>
      </top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rgb="FF00206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44" fontId="18" fillId="0" borderId="0" applyFont="0" applyFill="0" applyBorder="0" applyAlignment="0" applyProtection="0"/>
    <xf numFmtId="0" fontId="22" fillId="0" borderId="88"/>
    <xf numFmtId="0" fontId="24" fillId="13" borderId="0" applyNumberFormat="0" applyBorder="0" applyAlignment="0" applyProtection="0"/>
  </cellStyleXfs>
  <cellXfs count="761">
    <xf numFmtId="0" fontId="0" fillId="0" borderId="0" xfId="0"/>
    <xf numFmtId="0" fontId="2" fillId="0" borderId="0" xfId="0" applyFont="1"/>
    <xf numFmtId="0" fontId="2" fillId="4" borderId="0" xfId="0" applyFont="1" applyFill="1"/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/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165" fontId="11" fillId="2" borderId="7" xfId="0" applyNumberFormat="1" applyFont="1" applyFill="1" applyBorder="1" applyAlignment="1">
      <alignment vertical="top" wrapText="1"/>
    </xf>
    <xf numFmtId="166" fontId="9" fillId="2" borderId="8" xfId="0" applyNumberFormat="1" applyFont="1" applyFill="1" applyBorder="1" applyAlignment="1">
      <alignment horizontal="right" vertical="top" wrapText="1"/>
    </xf>
    <xf numFmtId="166" fontId="9" fillId="2" borderId="9" xfId="0" applyNumberFormat="1" applyFont="1" applyFill="1" applyBorder="1" applyAlignment="1">
      <alignment vertical="top" wrapText="1"/>
    </xf>
    <xf numFmtId="0" fontId="10" fillId="3" borderId="10" xfId="0" applyFont="1" applyFill="1" applyBorder="1" applyAlignment="1">
      <alignment horizontal="left"/>
    </xf>
    <xf numFmtId="0" fontId="12" fillId="3" borderId="5" xfId="0" applyFont="1" applyFill="1" applyBorder="1"/>
    <xf numFmtId="0" fontId="7" fillId="0" borderId="11" xfId="0" applyFont="1" applyBorder="1" applyAlignment="1">
      <alignment vertical="top" wrapText="1"/>
    </xf>
    <xf numFmtId="165" fontId="7" fillId="0" borderId="12" xfId="0" applyNumberFormat="1" applyFont="1" applyBorder="1" applyAlignment="1">
      <alignment horizontal="right" vertical="top" wrapText="1"/>
    </xf>
    <xf numFmtId="0" fontId="13" fillId="0" borderId="12" xfId="0" applyFont="1" applyBorder="1" applyAlignment="1">
      <alignment horizontal="right" vertical="top" wrapText="1"/>
    </xf>
    <xf numFmtId="166" fontId="7" fillId="5" borderId="13" xfId="0" applyNumberFormat="1" applyFont="1" applyFill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14" fillId="0" borderId="0" xfId="0" applyFont="1"/>
    <xf numFmtId="165" fontId="11" fillId="2" borderId="17" xfId="0" applyNumberFormat="1" applyFont="1" applyFill="1" applyBorder="1" applyAlignment="1">
      <alignment vertical="top" wrapText="1"/>
    </xf>
    <xf numFmtId="0" fontId="9" fillId="2" borderId="13" xfId="0" applyFont="1" applyFill="1" applyBorder="1" applyAlignment="1">
      <alignment horizontal="right" vertical="top" wrapText="1"/>
    </xf>
    <xf numFmtId="0" fontId="9" fillId="3" borderId="18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vertical="top" wrapText="1"/>
    </xf>
    <xf numFmtId="165" fontId="11" fillId="3" borderId="13" xfId="0" applyNumberFormat="1" applyFont="1" applyFill="1" applyBorder="1" applyAlignment="1">
      <alignment vertical="top" wrapText="1"/>
    </xf>
    <xf numFmtId="0" fontId="9" fillId="3" borderId="19" xfId="0" applyFont="1" applyFill="1" applyBorder="1" applyAlignment="1">
      <alignment horizontal="right" vertical="top" wrapText="1"/>
    </xf>
    <xf numFmtId="0" fontId="8" fillId="4" borderId="0" xfId="0" applyFont="1" applyFill="1"/>
    <xf numFmtId="165" fontId="7" fillId="0" borderId="11" xfId="0" applyNumberFormat="1" applyFont="1" applyBorder="1" applyAlignment="1">
      <alignment horizontal="right" vertical="top" wrapText="1"/>
    </xf>
    <xf numFmtId="166" fontId="7" fillId="8" borderId="19" xfId="0" applyNumberFormat="1" applyFont="1" applyFill="1" applyBorder="1" applyAlignment="1">
      <alignment vertical="top" wrapText="1"/>
    </xf>
    <xf numFmtId="166" fontId="7" fillId="7" borderId="19" xfId="0" applyNumberFormat="1" applyFont="1" applyFill="1" applyBorder="1" applyAlignment="1">
      <alignment vertical="top" wrapText="1"/>
    </xf>
    <xf numFmtId="0" fontId="7" fillId="7" borderId="19" xfId="0" applyFont="1" applyFill="1" applyBorder="1"/>
    <xf numFmtId="0" fontId="7" fillId="6" borderId="22" xfId="0" applyFont="1" applyFill="1" applyBorder="1" applyAlignment="1">
      <alignment vertical="top" wrapText="1"/>
    </xf>
    <xf numFmtId="0" fontId="7" fillId="6" borderId="23" xfId="0" applyFont="1" applyFill="1" applyBorder="1" applyAlignment="1">
      <alignment vertical="top" wrapText="1"/>
    </xf>
    <xf numFmtId="166" fontId="7" fillId="5" borderId="24" xfId="0" applyNumberFormat="1" applyFont="1" applyFill="1" applyBorder="1" applyAlignment="1">
      <alignment vertical="top"/>
    </xf>
    <xf numFmtId="165" fontId="11" fillId="2" borderId="25" xfId="0" applyNumberFormat="1" applyFont="1" applyFill="1" applyBorder="1" applyAlignment="1">
      <alignment vertical="top" wrapText="1"/>
    </xf>
    <xf numFmtId="0" fontId="15" fillId="2" borderId="13" xfId="0" applyFont="1" applyFill="1" applyBorder="1" applyAlignment="1">
      <alignment horizontal="right" vertical="top" wrapText="1"/>
    </xf>
    <xf numFmtId="0" fontId="9" fillId="3" borderId="26" xfId="0" applyFont="1" applyFill="1" applyBorder="1" applyAlignment="1">
      <alignment horizontal="left" vertical="top" wrapText="1"/>
    </xf>
    <xf numFmtId="0" fontId="9" fillId="3" borderId="27" xfId="0" applyFont="1" applyFill="1" applyBorder="1" applyAlignment="1">
      <alignment vertical="top" wrapText="1"/>
    </xf>
    <xf numFmtId="165" fontId="11" fillId="3" borderId="27" xfId="0" applyNumberFormat="1" applyFont="1" applyFill="1" applyBorder="1" applyAlignment="1">
      <alignment vertical="top" wrapText="1"/>
    </xf>
    <xf numFmtId="0" fontId="15" fillId="3" borderId="27" xfId="0" applyFont="1" applyFill="1" applyBorder="1" applyAlignment="1">
      <alignment horizontal="right" vertical="top" wrapText="1"/>
    </xf>
    <xf numFmtId="0" fontId="15" fillId="3" borderId="28" xfId="0" applyFont="1" applyFill="1" applyBorder="1" applyAlignment="1">
      <alignment horizontal="right" vertical="top" wrapText="1"/>
    </xf>
    <xf numFmtId="0" fontId="15" fillId="3" borderId="29" xfId="0" applyFont="1" applyFill="1" applyBorder="1" applyAlignment="1">
      <alignment horizontal="right" vertical="top" wrapText="1"/>
    </xf>
    <xf numFmtId="0" fontId="7" fillId="0" borderId="31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165" fontId="7" fillId="0" borderId="13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right" vertical="top" wrapText="1"/>
    </xf>
    <xf numFmtId="0" fontId="7" fillId="5" borderId="13" xfId="0" applyFont="1" applyFill="1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top"/>
    </xf>
    <xf numFmtId="0" fontId="7" fillId="0" borderId="19" xfId="0" applyFont="1" applyBorder="1"/>
    <xf numFmtId="0" fontId="16" fillId="0" borderId="0" xfId="0" applyFont="1"/>
    <xf numFmtId="165" fontId="7" fillId="0" borderId="13" xfId="0" applyNumberFormat="1" applyFont="1" applyBorder="1" applyAlignment="1">
      <alignment horizontal="right" vertical="top" wrapText="1"/>
    </xf>
    <xf numFmtId="166" fontId="13" fillId="0" borderId="13" xfId="0" applyNumberFormat="1" applyFont="1" applyBorder="1" applyAlignment="1">
      <alignment vertical="top" wrapText="1"/>
    </xf>
    <xf numFmtId="0" fontId="7" fillId="0" borderId="13" xfId="0" applyFont="1" applyBorder="1"/>
    <xf numFmtId="0" fontId="7" fillId="8" borderId="19" xfId="0" applyFont="1" applyFill="1" applyBorder="1"/>
    <xf numFmtId="0" fontId="17" fillId="0" borderId="19" xfId="0" applyFont="1" applyBorder="1"/>
    <xf numFmtId="166" fontId="7" fillId="0" borderId="13" xfId="0" applyNumberFormat="1" applyFont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wrapText="1"/>
    </xf>
    <xf numFmtId="0" fontId="13" fillId="6" borderId="14" xfId="0" applyFont="1" applyFill="1" applyBorder="1" applyAlignment="1">
      <alignment vertical="top" wrapText="1"/>
    </xf>
    <xf numFmtId="0" fontId="7" fillId="9" borderId="19" xfId="0" applyFont="1" applyFill="1" applyBorder="1" applyAlignment="1">
      <alignment vertical="top" wrapText="1"/>
    </xf>
    <xf numFmtId="165" fontId="11" fillId="0" borderId="14" xfId="0" applyNumberFormat="1" applyFont="1" applyBorder="1" applyAlignment="1">
      <alignment horizontal="right" vertical="top" wrapText="1"/>
    </xf>
    <xf numFmtId="166" fontId="7" fillId="0" borderId="13" xfId="0" applyNumberFormat="1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10" borderId="19" xfId="0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vertical="top" wrapText="1"/>
    </xf>
    <xf numFmtId="165" fontId="7" fillId="0" borderId="14" xfId="0" applyNumberFormat="1" applyFont="1" applyBorder="1" applyAlignment="1">
      <alignment horizontal="right" vertical="top" wrapText="1"/>
    </xf>
    <xf numFmtId="166" fontId="13" fillId="0" borderId="13" xfId="0" applyNumberFormat="1" applyFont="1" applyBorder="1" applyAlignment="1">
      <alignment horizontal="right" vertical="top"/>
    </xf>
    <xf numFmtId="0" fontId="13" fillId="6" borderId="0" xfId="0" applyFont="1" applyFill="1" applyAlignment="1">
      <alignment vertical="top"/>
    </xf>
    <xf numFmtId="0" fontId="13" fillId="6" borderId="0" xfId="0" applyFont="1" applyFill="1"/>
    <xf numFmtId="167" fontId="13" fillId="0" borderId="13" xfId="0" applyNumberFormat="1" applyFont="1" applyBorder="1" applyAlignment="1">
      <alignment horizontal="right" vertical="top" wrapText="1"/>
    </xf>
    <xf numFmtId="0" fontId="9" fillId="3" borderId="34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165" fontId="11" fillId="3" borderId="7" xfId="0" applyNumberFormat="1" applyFont="1" applyFill="1" applyBorder="1" applyAlignment="1">
      <alignment vertical="top" wrapText="1"/>
    </xf>
    <xf numFmtId="0" fontId="9" fillId="3" borderId="25" xfId="0" applyFont="1" applyFill="1" applyBorder="1" applyAlignment="1">
      <alignment horizontal="right" vertical="top" wrapText="1"/>
    </xf>
    <xf numFmtId="165" fontId="11" fillId="3" borderId="17" xfId="0" applyNumberFormat="1" applyFont="1" applyFill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13" fillId="0" borderId="36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166" fontId="13" fillId="0" borderId="19" xfId="0" applyNumberFormat="1" applyFont="1" applyBorder="1" applyAlignment="1">
      <alignment vertical="top" wrapText="1"/>
    </xf>
    <xf numFmtId="165" fontId="11" fillId="2" borderId="13" xfId="0" applyNumberFormat="1" applyFont="1" applyFill="1" applyBorder="1" applyAlignment="1">
      <alignment vertical="top" wrapText="1"/>
    </xf>
    <xf numFmtId="0" fontId="9" fillId="3" borderId="25" xfId="0" applyFont="1" applyFill="1" applyBorder="1" applyAlignment="1">
      <alignment vertical="top" wrapText="1"/>
    </xf>
    <xf numFmtId="165" fontId="11" fillId="3" borderId="25" xfId="0" applyNumberFormat="1" applyFont="1" applyFill="1" applyBorder="1" applyAlignment="1">
      <alignment vertical="top" wrapText="1"/>
    </xf>
    <xf numFmtId="0" fontId="9" fillId="3" borderId="25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vertical="top" wrapText="1"/>
    </xf>
    <xf numFmtId="165" fontId="11" fillId="3" borderId="38" xfId="0" applyNumberFormat="1" applyFont="1" applyFill="1" applyBorder="1" applyAlignment="1">
      <alignment vertical="top" wrapText="1"/>
    </xf>
    <xf numFmtId="165" fontId="7" fillId="6" borderId="39" xfId="0" applyNumberFormat="1" applyFont="1" applyFill="1" applyBorder="1" applyAlignment="1">
      <alignment horizontal="right" vertical="top" wrapText="1"/>
    </xf>
    <xf numFmtId="0" fontId="7" fillId="6" borderId="13" xfId="0" applyFont="1" applyFill="1" applyBorder="1" applyAlignment="1">
      <alignment vertical="top" wrapText="1"/>
    </xf>
    <xf numFmtId="165" fontId="7" fillId="6" borderId="13" xfId="0" applyNumberFormat="1" applyFont="1" applyFill="1" applyBorder="1" applyAlignment="1">
      <alignment vertical="top" wrapText="1"/>
    </xf>
    <xf numFmtId="0" fontId="7" fillId="7" borderId="19" xfId="0" applyFont="1" applyFill="1" applyBorder="1" applyAlignment="1">
      <alignment horizontal="left" vertical="top"/>
    </xf>
    <xf numFmtId="165" fontId="7" fillId="6" borderId="23" xfId="0" applyNumberFormat="1" applyFont="1" applyFill="1" applyBorder="1" applyAlignment="1">
      <alignment horizontal="right" vertical="top" wrapText="1"/>
    </xf>
    <xf numFmtId="166" fontId="7" fillId="0" borderId="13" xfId="0" applyNumberFormat="1" applyFont="1" applyBorder="1" applyAlignment="1">
      <alignment horizontal="left" vertical="top" wrapText="1"/>
    </xf>
    <xf numFmtId="0" fontId="13" fillId="5" borderId="13" xfId="0" applyFont="1" applyFill="1" applyBorder="1" applyAlignment="1">
      <alignment horizontal="center" vertical="top" wrapText="1"/>
    </xf>
    <xf numFmtId="0" fontId="7" fillId="10" borderId="19" xfId="0" applyFont="1" applyFill="1" applyBorder="1"/>
    <xf numFmtId="166" fontId="7" fillId="0" borderId="13" xfId="0" applyNumberFormat="1" applyFont="1" applyBorder="1"/>
    <xf numFmtId="0" fontId="9" fillId="2" borderId="18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  <xf numFmtId="165" fontId="11" fillId="2" borderId="44" xfId="0" applyNumberFormat="1" applyFont="1" applyFill="1" applyBorder="1" applyAlignment="1">
      <alignment vertical="top" wrapText="1"/>
    </xf>
    <xf numFmtId="0" fontId="9" fillId="2" borderId="45" xfId="0" applyFont="1" applyFill="1" applyBorder="1" applyAlignment="1">
      <alignment vertical="top" wrapText="1"/>
    </xf>
    <xf numFmtId="166" fontId="10" fillId="3" borderId="18" xfId="0" applyNumberFormat="1" applyFont="1" applyFill="1" applyBorder="1" applyAlignment="1">
      <alignment horizontal="left" vertical="top"/>
    </xf>
    <xf numFmtId="0" fontId="10" fillId="3" borderId="34" xfId="0" applyFont="1" applyFill="1" applyBorder="1" applyAlignment="1">
      <alignment vertical="top" wrapText="1"/>
    </xf>
    <xf numFmtId="0" fontId="10" fillId="3" borderId="25" xfId="0" applyFont="1" applyFill="1" applyBorder="1" applyAlignment="1">
      <alignment vertical="top" wrapText="1"/>
    </xf>
    <xf numFmtId="165" fontId="10" fillId="3" borderId="25" xfId="0" applyNumberFormat="1" applyFont="1" applyFill="1" applyBorder="1" applyAlignment="1">
      <alignment vertical="top" wrapText="1"/>
    </xf>
    <xf numFmtId="0" fontId="10" fillId="3" borderId="46" xfId="0" applyFont="1" applyFill="1" applyBorder="1" applyAlignment="1">
      <alignment horizontal="center" vertical="top" wrapText="1"/>
    </xf>
    <xf numFmtId="0" fontId="10" fillId="3" borderId="46" xfId="0" applyFont="1" applyFill="1" applyBorder="1" applyAlignment="1">
      <alignment vertical="top" wrapText="1"/>
    </xf>
    <xf numFmtId="165" fontId="10" fillId="3" borderId="38" xfId="0" applyNumberFormat="1" applyFont="1" applyFill="1" applyBorder="1" applyAlignment="1">
      <alignment vertical="top" wrapText="1"/>
    </xf>
    <xf numFmtId="165" fontId="7" fillId="0" borderId="33" xfId="0" applyNumberFormat="1" applyFont="1" applyBorder="1" applyAlignment="1">
      <alignment horizontal="right" vertical="top" wrapText="1"/>
    </xf>
    <xf numFmtId="0" fontId="7" fillId="7" borderId="38" xfId="0" applyFont="1" applyFill="1" applyBorder="1" applyAlignment="1">
      <alignment horizontal="left" vertical="top"/>
    </xf>
    <xf numFmtId="165" fontId="7" fillId="6" borderId="47" xfId="0" applyNumberFormat="1" applyFont="1" applyFill="1" applyBorder="1" applyAlignment="1">
      <alignment horizontal="right" vertical="top" wrapText="1"/>
    </xf>
    <xf numFmtId="0" fontId="7" fillId="7" borderId="13" xfId="0" applyFont="1" applyFill="1" applyBorder="1" applyAlignment="1">
      <alignment horizontal="left" vertical="top" wrapText="1"/>
    </xf>
    <xf numFmtId="0" fontId="7" fillId="6" borderId="13" xfId="0" applyFont="1" applyFill="1" applyBorder="1" applyAlignment="1">
      <alignment horizontal="left" vertical="top"/>
    </xf>
    <xf numFmtId="0" fontId="7" fillId="10" borderId="49" xfId="0" applyFont="1" applyFill="1" applyBorder="1"/>
    <xf numFmtId="166" fontId="7" fillId="0" borderId="13" xfId="0" applyNumberFormat="1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165" fontId="11" fillId="2" borderId="50" xfId="0" applyNumberFormat="1" applyFont="1" applyFill="1" applyBorder="1" applyAlignment="1">
      <alignment vertical="top" wrapText="1"/>
    </xf>
    <xf numFmtId="0" fontId="9" fillId="3" borderId="13" xfId="0" applyFont="1" applyFill="1" applyBorder="1" applyAlignment="1">
      <alignment horizontal="center" vertical="top" wrapText="1"/>
    </xf>
    <xf numFmtId="165" fontId="11" fillId="3" borderId="19" xfId="0" applyNumberFormat="1" applyFont="1" applyFill="1" applyBorder="1" applyAlignment="1">
      <alignment vertical="top" wrapText="1"/>
    </xf>
    <xf numFmtId="0" fontId="13" fillId="0" borderId="13" xfId="0" applyFont="1" applyBorder="1" applyAlignment="1">
      <alignment horizontal="right" vertical="top" wrapText="1"/>
    </xf>
    <xf numFmtId="166" fontId="13" fillId="7" borderId="19" xfId="0" applyNumberFormat="1" applyFont="1" applyFill="1" applyBorder="1" applyAlignment="1">
      <alignment horizontal="left" vertical="top" wrapText="1"/>
    </xf>
    <xf numFmtId="165" fontId="7" fillId="6" borderId="13" xfId="0" applyNumberFormat="1" applyFont="1" applyFill="1" applyBorder="1" applyAlignment="1">
      <alignment horizontal="right" vertical="top" wrapText="1"/>
    </xf>
    <xf numFmtId="165" fontId="7" fillId="6" borderId="14" xfId="0" applyNumberFormat="1" applyFont="1" applyFill="1" applyBorder="1" applyAlignment="1">
      <alignment horizontal="right" vertical="top" wrapText="1"/>
    </xf>
    <xf numFmtId="165" fontId="7" fillId="6" borderId="13" xfId="0" applyNumberFormat="1" applyFont="1" applyFill="1" applyBorder="1" applyAlignment="1">
      <alignment horizontal="left" vertical="top" wrapText="1"/>
    </xf>
    <xf numFmtId="166" fontId="13" fillId="0" borderId="13" xfId="0" applyNumberFormat="1" applyFont="1" applyBorder="1" applyAlignment="1">
      <alignment horizontal="left" vertical="top"/>
    </xf>
    <xf numFmtId="166" fontId="13" fillId="10" borderId="19" xfId="0" applyNumberFormat="1" applyFont="1" applyFill="1" applyBorder="1" applyAlignment="1">
      <alignment horizontal="left" vertical="top" wrapText="1"/>
    </xf>
    <xf numFmtId="0" fontId="9" fillId="3" borderId="53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top" wrapText="1"/>
    </xf>
    <xf numFmtId="0" fontId="7" fillId="6" borderId="54" xfId="0" applyFont="1" applyFill="1" applyBorder="1" applyAlignment="1">
      <alignment vertical="top" wrapText="1"/>
    </xf>
    <xf numFmtId="165" fontId="7" fillId="0" borderId="11" xfId="0" applyNumberFormat="1" applyFont="1" applyBorder="1" applyAlignment="1">
      <alignment horizontal="left" vertical="top" wrapText="1"/>
    </xf>
    <xf numFmtId="166" fontId="13" fillId="5" borderId="19" xfId="0" applyNumberFormat="1" applyFont="1" applyFill="1" applyBorder="1" applyAlignment="1">
      <alignment vertical="top" wrapText="1"/>
    </xf>
    <xf numFmtId="166" fontId="13" fillId="7" borderId="19" xfId="0" applyNumberFormat="1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top"/>
    </xf>
    <xf numFmtId="0" fontId="7" fillId="6" borderId="55" xfId="0" applyFont="1" applyFill="1" applyBorder="1"/>
    <xf numFmtId="0" fontId="9" fillId="2" borderId="53" xfId="0" applyFont="1" applyFill="1" applyBorder="1" applyAlignment="1">
      <alignment vertical="top" wrapText="1"/>
    </xf>
    <xf numFmtId="0" fontId="9" fillId="2" borderId="25" xfId="0" applyFont="1" applyFill="1" applyBorder="1" applyAlignment="1">
      <alignment vertical="top" wrapText="1"/>
    </xf>
    <xf numFmtId="0" fontId="7" fillId="6" borderId="56" xfId="0" applyFont="1" applyFill="1" applyBorder="1" applyAlignment="1">
      <alignment vertical="top" wrapText="1"/>
    </xf>
    <xf numFmtId="0" fontId="7" fillId="6" borderId="55" xfId="0" applyFont="1" applyFill="1" applyBorder="1" applyAlignment="1">
      <alignment vertical="top" wrapText="1"/>
    </xf>
    <xf numFmtId="0" fontId="7" fillId="6" borderId="57" xfId="0" applyFont="1" applyFill="1" applyBorder="1" applyAlignment="1">
      <alignment vertical="top" wrapText="1"/>
    </xf>
    <xf numFmtId="166" fontId="13" fillId="0" borderId="0" xfId="0" applyNumberFormat="1" applyFont="1" applyAlignment="1">
      <alignment horizontal="right" vertical="top"/>
    </xf>
    <xf numFmtId="165" fontId="7" fillId="0" borderId="58" xfId="0" applyNumberFormat="1" applyFont="1" applyBorder="1" applyAlignment="1">
      <alignment horizontal="right" vertical="top" wrapText="1"/>
    </xf>
    <xf numFmtId="0" fontId="7" fillId="5" borderId="13" xfId="0" applyFont="1" applyFill="1" applyBorder="1" applyAlignment="1">
      <alignment horizontal="center"/>
    </xf>
    <xf numFmtId="0" fontId="9" fillId="2" borderId="59" xfId="0" applyFont="1" applyFill="1" applyBorder="1" applyAlignment="1">
      <alignment vertical="top" wrapText="1"/>
    </xf>
    <xf numFmtId="0" fontId="7" fillId="0" borderId="60" xfId="0" applyFont="1" applyBorder="1" applyAlignment="1">
      <alignment vertical="top" wrapText="1"/>
    </xf>
    <xf numFmtId="166" fontId="7" fillId="0" borderId="18" xfId="0" applyNumberFormat="1" applyFont="1" applyBorder="1" applyAlignment="1">
      <alignment horizontal="left"/>
    </xf>
    <xf numFmtId="166" fontId="7" fillId="0" borderId="13" xfId="0" applyNumberFormat="1" applyFont="1" applyBorder="1" applyAlignment="1">
      <alignment horizontal="left" vertical="top"/>
    </xf>
    <xf numFmtId="0" fontId="7" fillId="0" borderId="61" xfId="0" applyFont="1" applyBorder="1" applyAlignment="1">
      <alignment vertical="top" wrapText="1"/>
    </xf>
    <xf numFmtId="166" fontId="13" fillId="7" borderId="29" xfId="0" applyNumberFormat="1" applyFont="1" applyFill="1" applyBorder="1" applyAlignment="1">
      <alignment vertical="top" wrapText="1"/>
    </xf>
    <xf numFmtId="0" fontId="13" fillId="0" borderId="1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165" fontId="7" fillId="0" borderId="62" xfId="0" applyNumberFormat="1" applyFont="1" applyBorder="1" applyAlignment="1">
      <alignment horizontal="right" vertical="top" wrapText="1"/>
    </xf>
    <xf numFmtId="166" fontId="7" fillId="0" borderId="18" xfId="0" applyNumberFormat="1" applyFont="1" applyBorder="1" applyAlignment="1">
      <alignment horizontal="left" vertical="top"/>
    </xf>
    <xf numFmtId="166" fontId="13" fillId="0" borderId="13" xfId="0" applyNumberFormat="1" applyFont="1" applyBorder="1" applyAlignment="1">
      <alignment horizontal="right" vertical="top" wrapText="1"/>
    </xf>
    <xf numFmtId="166" fontId="2" fillId="0" borderId="0" xfId="0" applyNumberFormat="1" applyFont="1" applyAlignment="1">
      <alignment vertical="top" wrapText="1"/>
    </xf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9" fillId="2" borderId="64" xfId="0" applyFont="1" applyFill="1" applyBorder="1" applyAlignment="1">
      <alignment vertical="top" wrapText="1"/>
    </xf>
    <xf numFmtId="0" fontId="9" fillId="2" borderId="65" xfId="0" applyFont="1" applyFill="1" applyBorder="1" applyAlignment="1">
      <alignment vertical="top" wrapText="1"/>
    </xf>
    <xf numFmtId="165" fontId="11" fillId="2" borderId="65" xfId="0" applyNumberFormat="1" applyFont="1" applyFill="1" applyBorder="1" applyAlignment="1">
      <alignment vertical="top" wrapText="1"/>
    </xf>
    <xf numFmtId="0" fontId="9" fillId="3" borderId="64" xfId="0" applyFont="1" applyFill="1" applyBorder="1" applyAlignment="1">
      <alignment horizontal="left" vertical="top" wrapText="1"/>
    </xf>
    <xf numFmtId="0" fontId="9" fillId="3" borderId="65" xfId="0" applyFont="1" applyFill="1" applyBorder="1" applyAlignment="1">
      <alignment vertical="top" wrapText="1"/>
    </xf>
    <xf numFmtId="165" fontId="11" fillId="3" borderId="65" xfId="0" applyNumberFormat="1" applyFont="1" applyFill="1" applyBorder="1" applyAlignment="1">
      <alignment vertical="top" wrapText="1"/>
    </xf>
    <xf numFmtId="0" fontId="9" fillId="3" borderId="65" xfId="0" applyFont="1" applyFill="1" applyBorder="1" applyAlignment="1">
      <alignment horizontal="center" vertical="top" wrapText="1"/>
    </xf>
    <xf numFmtId="165" fontId="11" fillId="3" borderId="66" xfId="0" applyNumberFormat="1" applyFont="1" applyFill="1" applyBorder="1" applyAlignment="1">
      <alignment vertical="top" wrapText="1"/>
    </xf>
    <xf numFmtId="165" fontId="13" fillId="0" borderId="13" xfId="0" applyNumberFormat="1" applyFont="1" applyBorder="1" applyAlignment="1">
      <alignment horizontal="right" vertical="top" wrapText="1"/>
    </xf>
    <xf numFmtId="0" fontId="13" fillId="8" borderId="19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165" fontId="13" fillId="0" borderId="13" xfId="0" applyNumberFormat="1" applyFont="1" applyBorder="1" applyAlignment="1">
      <alignment horizontal="left" vertical="top" wrapText="1"/>
    </xf>
    <xf numFmtId="0" fontId="13" fillId="8" borderId="38" xfId="0" applyFont="1" applyFill="1" applyBorder="1" applyAlignment="1">
      <alignment horizontal="left" vertical="top" wrapText="1"/>
    </xf>
    <xf numFmtId="165" fontId="7" fillId="0" borderId="13" xfId="0" applyNumberFormat="1" applyFont="1" applyBorder="1" applyAlignment="1">
      <alignment horizontal="left" vertical="top" wrapText="1"/>
    </xf>
    <xf numFmtId="0" fontId="7" fillId="0" borderId="70" xfId="0" applyFont="1" applyBorder="1" applyAlignment="1">
      <alignment vertical="top" wrapText="1"/>
    </xf>
    <xf numFmtId="165" fontId="7" fillId="0" borderId="70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horizontal="right" vertical="top" wrapText="1"/>
    </xf>
    <xf numFmtId="0" fontId="10" fillId="3" borderId="71" xfId="0" applyFont="1" applyFill="1" applyBorder="1" applyAlignment="1">
      <alignment horizontal="left"/>
    </xf>
    <xf numFmtId="0" fontId="10" fillId="3" borderId="72" xfId="0" applyFont="1" applyFill="1" applyBorder="1"/>
    <xf numFmtId="0" fontId="7" fillId="3" borderId="72" xfId="0" applyFont="1" applyFill="1" applyBorder="1" applyAlignment="1">
      <alignment vertical="top" wrapText="1"/>
    </xf>
    <xf numFmtId="165" fontId="7" fillId="3" borderId="72" xfId="0" applyNumberFormat="1" applyFont="1" applyFill="1" applyBorder="1" applyAlignment="1">
      <alignment horizontal="right" vertical="top" wrapText="1"/>
    </xf>
    <xf numFmtId="0" fontId="13" fillId="3" borderId="72" xfId="0" applyFont="1" applyFill="1" applyBorder="1" applyAlignment="1">
      <alignment horizontal="center" vertical="top" wrapText="1"/>
    </xf>
    <xf numFmtId="166" fontId="13" fillId="3" borderId="72" xfId="0" applyNumberFormat="1" applyFont="1" applyFill="1" applyBorder="1" applyAlignment="1">
      <alignment horizontal="right" vertical="top"/>
    </xf>
    <xf numFmtId="0" fontId="13" fillId="3" borderId="5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5" borderId="5" xfId="0" applyFont="1" applyFill="1" applyBorder="1" applyAlignment="1">
      <alignment horizontal="left" vertical="top" wrapText="1"/>
    </xf>
    <xf numFmtId="0" fontId="9" fillId="2" borderId="73" xfId="0" applyFont="1" applyFill="1" applyBorder="1" applyAlignment="1">
      <alignment horizontal="left" vertical="top" wrapText="1"/>
    </xf>
    <xf numFmtId="166" fontId="9" fillId="2" borderId="13" xfId="0" applyNumberFormat="1" applyFont="1" applyFill="1" applyBorder="1" applyAlignment="1">
      <alignment vertical="top" wrapText="1"/>
    </xf>
    <xf numFmtId="0" fontId="9" fillId="3" borderId="73" xfId="0" applyFont="1" applyFill="1" applyBorder="1" applyAlignment="1">
      <alignment horizontal="left" vertical="top" wrapText="1"/>
    </xf>
    <xf numFmtId="166" fontId="9" fillId="3" borderId="76" xfId="0" applyNumberFormat="1" applyFont="1" applyFill="1" applyBorder="1" applyAlignment="1">
      <alignment horizontal="right" vertical="top" wrapText="1"/>
    </xf>
    <xf numFmtId="166" fontId="9" fillId="3" borderId="77" xfId="0" applyNumberFormat="1" applyFont="1" applyFill="1" applyBorder="1" applyAlignment="1">
      <alignment horizontal="left" vertical="top" wrapText="1"/>
    </xf>
    <xf numFmtId="166" fontId="9" fillId="0" borderId="13" xfId="0" applyNumberFormat="1" applyFont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9" fillId="2" borderId="78" xfId="0" applyFont="1" applyFill="1" applyBorder="1" applyAlignment="1">
      <alignment vertical="top" wrapText="1"/>
    </xf>
    <xf numFmtId="165" fontId="11" fillId="2" borderId="78" xfId="0" applyNumberFormat="1" applyFont="1" applyFill="1" applyBorder="1" applyAlignment="1">
      <alignment vertical="top" wrapText="1"/>
    </xf>
    <xf numFmtId="166" fontId="9" fillId="3" borderId="13" xfId="0" applyNumberFormat="1" applyFont="1" applyFill="1" applyBorder="1" applyAlignment="1">
      <alignment horizontal="right" vertical="top" wrapText="1"/>
    </xf>
    <xf numFmtId="166" fontId="9" fillId="3" borderId="19" xfId="0" applyNumberFormat="1" applyFont="1" applyFill="1" applyBorder="1" applyAlignment="1">
      <alignment horizontal="left" vertical="top" wrapText="1"/>
    </xf>
    <xf numFmtId="44" fontId="13" fillId="0" borderId="13" xfId="0" applyNumberFormat="1" applyFont="1" applyBorder="1" applyAlignment="1">
      <alignment horizontal="right" vertical="top" wrapText="1"/>
    </xf>
    <xf numFmtId="44" fontId="13" fillId="8" borderId="79" xfId="0" applyNumberFormat="1" applyFont="1" applyFill="1" applyBorder="1" applyAlignment="1">
      <alignment horizontal="left" vertical="top" wrapText="1"/>
    </xf>
    <xf numFmtId="166" fontId="9" fillId="3" borderId="13" xfId="0" applyNumberFormat="1" applyFont="1" applyFill="1" applyBorder="1" applyAlignment="1">
      <alignment horizontal="right" vertical="top"/>
    </xf>
    <xf numFmtId="166" fontId="9" fillId="3" borderId="19" xfId="0" applyNumberFormat="1" applyFont="1" applyFill="1" applyBorder="1" applyAlignment="1">
      <alignment vertical="top" wrapText="1"/>
    </xf>
    <xf numFmtId="0" fontId="7" fillId="6" borderId="13" xfId="0" applyFont="1" applyFill="1" applyBorder="1" applyAlignment="1">
      <alignment horizontal="left" vertical="top" wrapText="1"/>
    </xf>
    <xf numFmtId="166" fontId="13" fillId="0" borderId="13" xfId="0" applyNumberFormat="1" applyFont="1" applyBorder="1" applyAlignment="1">
      <alignment horizontal="left" vertical="top" wrapText="1"/>
    </xf>
    <xf numFmtId="166" fontId="13" fillId="0" borderId="19" xfId="0" applyNumberFormat="1" applyFont="1" applyBorder="1" applyAlignment="1">
      <alignment horizontal="right" vertical="top" wrapText="1"/>
    </xf>
    <xf numFmtId="0" fontId="9" fillId="2" borderId="4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top" wrapText="1"/>
    </xf>
    <xf numFmtId="166" fontId="9" fillId="3" borderId="7" xfId="0" applyNumberFormat="1" applyFont="1" applyFill="1" applyBorder="1" applyAlignment="1">
      <alignment horizontal="right" vertical="top" wrapText="1"/>
    </xf>
    <xf numFmtId="166" fontId="9" fillId="3" borderId="81" xfId="0" applyNumberFormat="1" applyFont="1" applyFill="1" applyBorder="1" applyAlignment="1">
      <alignment vertical="top" wrapText="1"/>
    </xf>
    <xf numFmtId="165" fontId="7" fillId="6" borderId="83" xfId="0" applyNumberFormat="1" applyFont="1" applyFill="1" applyBorder="1" applyAlignment="1">
      <alignment vertical="top" wrapText="1"/>
    </xf>
    <xf numFmtId="0" fontId="9" fillId="2" borderId="98" xfId="0" applyFont="1" applyFill="1" applyBorder="1" applyAlignment="1">
      <alignment vertical="top" wrapText="1"/>
    </xf>
    <xf numFmtId="0" fontId="7" fillId="6" borderId="99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7" fillId="6" borderId="100" xfId="0" applyFont="1" applyFill="1" applyBorder="1" applyAlignment="1">
      <alignment horizontal="left" vertical="top" wrapText="1"/>
    </xf>
    <xf numFmtId="165" fontId="7" fillId="6" borderId="39" xfId="0" applyNumberFormat="1" applyFont="1" applyFill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166" fontId="13" fillId="0" borderId="11" xfId="0" applyNumberFormat="1" applyFont="1" applyBorder="1" applyAlignment="1">
      <alignment horizontal="left" vertical="top"/>
    </xf>
    <xf numFmtId="166" fontId="13" fillId="0" borderId="101" xfId="0" applyNumberFormat="1" applyFont="1" applyBorder="1" applyAlignment="1">
      <alignment vertical="top" wrapText="1"/>
    </xf>
    <xf numFmtId="0" fontId="9" fillId="2" borderId="102" xfId="0" applyFont="1" applyFill="1" applyBorder="1" applyAlignment="1">
      <alignment vertical="top" wrapText="1"/>
    </xf>
    <xf numFmtId="0" fontId="9" fillId="2" borderId="27" xfId="0" applyFont="1" applyFill="1" applyBorder="1" applyAlignment="1">
      <alignment vertical="top" wrapText="1"/>
    </xf>
    <xf numFmtId="166" fontId="9" fillId="3" borderId="25" xfId="0" applyNumberFormat="1" applyFont="1" applyFill="1" applyBorder="1" applyAlignment="1">
      <alignment horizontal="right" vertical="top"/>
    </xf>
    <xf numFmtId="166" fontId="9" fillId="3" borderId="103" xfId="0" applyNumberFormat="1" applyFont="1" applyFill="1" applyBorder="1" applyAlignment="1">
      <alignment vertical="top" wrapText="1"/>
    </xf>
    <xf numFmtId="166" fontId="13" fillId="0" borderId="101" xfId="0" applyNumberFormat="1" applyFont="1" applyBorder="1" applyAlignment="1">
      <alignment horizontal="right" vertical="top" wrapText="1"/>
    </xf>
    <xf numFmtId="0" fontId="7" fillId="6" borderId="70" xfId="0" applyFont="1" applyFill="1" applyBorder="1" applyAlignment="1">
      <alignment vertical="top" wrapText="1"/>
    </xf>
    <xf numFmtId="165" fontId="7" fillId="6" borderId="70" xfId="0" applyNumberFormat="1" applyFont="1" applyFill="1" applyBorder="1" applyAlignment="1">
      <alignment vertical="top" wrapText="1"/>
    </xf>
    <xf numFmtId="165" fontId="7" fillId="6" borderId="70" xfId="0" applyNumberFormat="1" applyFont="1" applyFill="1" applyBorder="1" applyAlignment="1">
      <alignment horizontal="left" vertical="top" wrapText="1"/>
    </xf>
    <xf numFmtId="0" fontId="13" fillId="0" borderId="70" xfId="0" applyFont="1" applyBorder="1" applyAlignment="1">
      <alignment horizontal="center" vertical="top" wrapText="1"/>
    </xf>
    <xf numFmtId="166" fontId="13" fillId="0" borderId="70" xfId="0" applyNumberFormat="1" applyFont="1" applyBorder="1" applyAlignment="1">
      <alignment horizontal="left" vertical="top"/>
    </xf>
    <xf numFmtId="166" fontId="13" fillId="0" borderId="104" xfId="0" applyNumberFormat="1" applyFont="1" applyBorder="1" applyAlignment="1">
      <alignment horizontal="right" vertical="top" wrapText="1"/>
    </xf>
    <xf numFmtId="167" fontId="2" fillId="0" borderId="105" xfId="0" applyNumberFormat="1" applyFont="1" applyBorder="1"/>
    <xf numFmtId="167" fontId="2" fillId="0" borderId="106" xfId="0" applyNumberFormat="1" applyFont="1" applyBorder="1"/>
    <xf numFmtId="167" fontId="2" fillId="0" borderId="107" xfId="0" applyNumberFormat="1" applyFont="1" applyBorder="1"/>
    <xf numFmtId="0" fontId="4" fillId="0" borderId="0" xfId="0" applyFont="1"/>
    <xf numFmtId="0" fontId="7" fillId="6" borderId="85" xfId="0" applyFont="1" applyFill="1" applyBorder="1" applyAlignment="1">
      <alignment vertical="top" wrapText="1"/>
    </xf>
    <xf numFmtId="166" fontId="13" fillId="0" borderId="92" xfId="0" applyNumberFormat="1" applyFont="1" applyBorder="1" applyAlignment="1">
      <alignment vertical="top" wrapText="1"/>
    </xf>
    <xf numFmtId="166" fontId="13" fillId="0" borderId="86" xfId="0" applyNumberFormat="1" applyFont="1" applyBorder="1" applyAlignment="1">
      <alignment vertical="top" wrapText="1"/>
    </xf>
    <xf numFmtId="0" fontId="7" fillId="6" borderId="82" xfId="0" applyFont="1" applyFill="1" applyBorder="1" applyAlignment="1">
      <alignment vertical="top" wrapText="1"/>
    </xf>
    <xf numFmtId="0" fontId="8" fillId="4" borderId="108" xfId="0" applyFont="1" applyFill="1" applyBorder="1"/>
    <xf numFmtId="0" fontId="0" fillId="0" borderId="111" xfId="0" applyBorder="1"/>
    <xf numFmtId="0" fontId="0" fillId="0" borderId="88" xfId="0" applyBorder="1"/>
    <xf numFmtId="0" fontId="0" fillId="0" borderId="112" xfId="0" applyBorder="1"/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23" fillId="0" borderId="0" xfId="0" applyFont="1"/>
    <xf numFmtId="0" fontId="0" fillId="0" borderId="108" xfId="0" applyBorder="1"/>
    <xf numFmtId="0" fontId="0" fillId="0" borderId="109" xfId="0" applyBorder="1"/>
    <xf numFmtId="44" fontId="0" fillId="0" borderId="110" xfId="1" applyFont="1" applyBorder="1" applyAlignment="1"/>
    <xf numFmtId="0" fontId="0" fillId="0" borderId="110" xfId="0" applyBorder="1"/>
    <xf numFmtId="165" fontId="7" fillId="6" borderId="58" xfId="0" applyNumberFormat="1" applyFont="1" applyFill="1" applyBorder="1" applyAlignment="1">
      <alignment vertical="top" wrapText="1"/>
    </xf>
    <xf numFmtId="0" fontId="7" fillId="6" borderId="58" xfId="0" applyFont="1" applyFill="1" applyBorder="1" applyAlignment="1">
      <alignment vertical="top" wrapText="1"/>
    </xf>
    <xf numFmtId="0" fontId="13" fillId="0" borderId="58" xfId="0" applyFont="1" applyBorder="1" applyAlignment="1">
      <alignment vertical="top" wrapText="1"/>
    </xf>
    <xf numFmtId="166" fontId="13" fillId="0" borderId="58" xfId="0" applyNumberFormat="1" applyFont="1" applyBorder="1" applyAlignment="1">
      <alignment vertical="top" wrapText="1"/>
    </xf>
    <xf numFmtId="165" fontId="7" fillId="6" borderId="95" xfId="0" applyNumberFormat="1" applyFont="1" applyFill="1" applyBorder="1" applyAlignment="1">
      <alignment vertical="top" wrapText="1"/>
    </xf>
    <xf numFmtId="0" fontId="7" fillId="0" borderId="91" xfId="0" applyFont="1" applyBorder="1" applyAlignment="1">
      <alignment vertical="top" wrapText="1"/>
    </xf>
    <xf numFmtId="0" fontId="13" fillId="0" borderId="90" xfId="0" applyFont="1" applyBorder="1" applyAlignment="1">
      <alignment vertical="top" wrapText="1"/>
    </xf>
    <xf numFmtId="165" fontId="7" fillId="6" borderId="93" xfId="0" applyNumberFormat="1" applyFont="1" applyFill="1" applyBorder="1" applyAlignment="1">
      <alignment vertical="top" wrapText="1"/>
    </xf>
    <xf numFmtId="44" fontId="0" fillId="0" borderId="88" xfId="0" applyNumberFormat="1" applyBorder="1"/>
    <xf numFmtId="44" fontId="0" fillId="0" borderId="109" xfId="1" applyFont="1" applyBorder="1" applyAlignment="1"/>
    <xf numFmtId="0" fontId="0" fillId="0" borderId="118" xfId="0" applyBorder="1"/>
    <xf numFmtId="0" fontId="23" fillId="12" borderId="108" xfId="0" applyFont="1" applyFill="1" applyBorder="1"/>
    <xf numFmtId="44" fontId="0" fillId="0" borderId="112" xfId="0" applyNumberFormat="1" applyBorder="1"/>
    <xf numFmtId="0" fontId="8" fillId="4" borderId="119" xfId="0" applyFont="1" applyFill="1" applyBorder="1"/>
    <xf numFmtId="0" fontId="8" fillId="4" borderId="120" xfId="0" applyFont="1" applyFill="1" applyBorder="1"/>
    <xf numFmtId="0" fontId="8" fillId="4" borderId="116" xfId="0" applyFont="1" applyFill="1" applyBorder="1"/>
    <xf numFmtId="0" fontId="8" fillId="4" borderId="117" xfId="0" applyFont="1" applyFill="1" applyBorder="1"/>
    <xf numFmtId="0" fontId="1" fillId="2" borderId="93" xfId="0" applyFont="1" applyFill="1" applyBorder="1" applyAlignment="1">
      <alignment horizontal="right"/>
    </xf>
    <xf numFmtId="0" fontId="1" fillId="2" borderId="88" xfId="0" applyFont="1" applyFill="1" applyBorder="1" applyAlignment="1">
      <alignment horizontal="right"/>
    </xf>
    <xf numFmtId="166" fontId="13" fillId="0" borderId="88" xfId="0" applyNumberFormat="1" applyFont="1" applyBorder="1" applyAlignment="1">
      <alignment horizontal="right" vertical="top"/>
    </xf>
    <xf numFmtId="165" fontId="11" fillId="2" borderId="88" xfId="0" applyNumberFormat="1" applyFont="1" applyFill="1" applyBorder="1" applyAlignment="1">
      <alignment vertical="top" wrapText="1"/>
    </xf>
    <xf numFmtId="0" fontId="13" fillId="0" borderId="88" xfId="0" applyFont="1" applyBorder="1" applyAlignment="1">
      <alignment horizontal="right" vertical="top" wrapText="1"/>
    </xf>
    <xf numFmtId="0" fontId="15" fillId="2" borderId="88" xfId="0" applyFont="1" applyFill="1" applyBorder="1" applyAlignment="1">
      <alignment horizontal="right" vertical="top" wrapText="1"/>
    </xf>
    <xf numFmtId="0" fontId="9" fillId="2" borderId="88" xfId="0" applyFont="1" applyFill="1" applyBorder="1" applyAlignment="1">
      <alignment vertical="top" wrapText="1"/>
    </xf>
    <xf numFmtId="166" fontId="13" fillId="0" borderId="45" xfId="0" applyNumberFormat="1" applyFont="1" applyBorder="1" applyAlignment="1">
      <alignment horizontal="right" vertical="top"/>
    </xf>
    <xf numFmtId="166" fontId="13" fillId="0" borderId="45" xfId="0" applyNumberFormat="1" applyFont="1" applyBorder="1" applyAlignment="1">
      <alignment vertical="top" wrapText="1"/>
    </xf>
    <xf numFmtId="0" fontId="9" fillId="2" borderId="82" xfId="0" applyFont="1" applyFill="1" applyBorder="1" applyAlignment="1">
      <alignment vertical="top" wrapText="1"/>
    </xf>
    <xf numFmtId="0" fontId="9" fillId="2" borderId="96" xfId="0" applyFont="1" applyFill="1" applyBorder="1" applyAlignment="1">
      <alignment vertical="top" wrapText="1"/>
    </xf>
    <xf numFmtId="166" fontId="17" fillId="0" borderId="45" xfId="0" applyNumberFormat="1" applyFont="1" applyBorder="1" applyAlignment="1">
      <alignment horizontal="right" vertical="top" wrapText="1"/>
    </xf>
    <xf numFmtId="166" fontId="17" fillId="0" borderId="82" xfId="0" applyNumberFormat="1" applyFont="1" applyBorder="1" applyAlignment="1">
      <alignment horizontal="right" vertical="top" wrapText="1"/>
    </xf>
    <xf numFmtId="166" fontId="13" fillId="0" borderId="82" xfId="0" applyNumberFormat="1" applyFont="1" applyBorder="1" applyAlignment="1">
      <alignment horizontal="right" vertical="top"/>
    </xf>
    <xf numFmtId="166" fontId="9" fillId="2" borderId="88" xfId="0" applyNumberFormat="1" applyFont="1" applyFill="1" applyBorder="1" applyAlignment="1">
      <alignment horizontal="right" vertical="top" wrapText="1"/>
    </xf>
    <xf numFmtId="166" fontId="9" fillId="0" borderId="88" xfId="0" applyNumberFormat="1" applyFont="1" applyBorder="1" applyAlignment="1">
      <alignment horizontal="right" vertical="top" wrapText="1"/>
    </xf>
    <xf numFmtId="166" fontId="9" fillId="2" borderId="72" xfId="0" applyNumberFormat="1" applyFont="1" applyFill="1" applyBorder="1" applyAlignment="1">
      <alignment horizontal="right" vertical="top" wrapText="1"/>
    </xf>
    <xf numFmtId="166" fontId="9" fillId="2" borderId="88" xfId="0" applyNumberFormat="1" applyFont="1" applyFill="1" applyBorder="1" applyAlignment="1">
      <alignment horizontal="right" vertical="top"/>
    </xf>
    <xf numFmtId="166" fontId="13" fillId="0" borderId="88" xfId="0" applyNumberFormat="1" applyFont="1" applyBorder="1" applyAlignment="1">
      <alignment vertical="top"/>
    </xf>
    <xf numFmtId="166" fontId="13" fillId="0" borderId="88" xfId="0" applyNumberFormat="1" applyFont="1" applyBorder="1" applyAlignment="1">
      <alignment vertical="top" wrapText="1"/>
    </xf>
    <xf numFmtId="0" fontId="24" fillId="13" borderId="108" xfId="3" applyBorder="1" applyAlignment="1"/>
    <xf numFmtId="0" fontId="24" fillId="13" borderId="119" xfId="3" applyBorder="1" applyAlignment="1"/>
    <xf numFmtId="0" fontId="24" fillId="13" borderId="120" xfId="3" applyBorder="1" applyAlignment="1"/>
    <xf numFmtId="0" fontId="24" fillId="13" borderId="116" xfId="3" applyBorder="1" applyAlignment="1"/>
    <xf numFmtId="0" fontId="24" fillId="13" borderId="117" xfId="3" applyBorder="1" applyAlignment="1"/>
    <xf numFmtId="44" fontId="0" fillId="0" borderId="110" xfId="0" applyNumberFormat="1" applyBorder="1"/>
    <xf numFmtId="44" fontId="0" fillId="0" borderId="114" xfId="0" applyNumberFormat="1" applyBorder="1"/>
    <xf numFmtId="44" fontId="0" fillId="0" borderId="115" xfId="0" applyNumberFormat="1" applyBorder="1"/>
    <xf numFmtId="0" fontId="9" fillId="2" borderId="50" xfId="0" applyFont="1" applyFill="1" applyBorder="1" applyAlignment="1">
      <alignment vertical="top" wrapText="1"/>
    </xf>
    <xf numFmtId="0" fontId="0" fillId="0" borderId="125" xfId="0" applyBorder="1"/>
    <xf numFmtId="0" fontId="0" fillId="0" borderId="129" xfId="0" applyBorder="1"/>
    <xf numFmtId="0" fontId="7" fillId="0" borderId="23" xfId="0" applyFont="1" applyBorder="1" applyAlignment="1">
      <alignment vertical="top" wrapText="1"/>
    </xf>
    <xf numFmtId="0" fontId="7" fillId="6" borderId="94" xfId="0" applyFont="1" applyFill="1" applyBorder="1" applyAlignment="1">
      <alignment vertical="top" wrapText="1"/>
    </xf>
    <xf numFmtId="0" fontId="7" fillId="0" borderId="46" xfId="0" applyFont="1" applyBorder="1" applyAlignment="1">
      <alignment vertical="top" wrapText="1"/>
    </xf>
    <xf numFmtId="0" fontId="1" fillId="2" borderId="88" xfId="0" applyFont="1" applyFill="1" applyBorder="1"/>
    <xf numFmtId="166" fontId="13" fillId="0" borderId="117" xfId="0" applyNumberFormat="1" applyFont="1" applyBorder="1" applyAlignment="1">
      <alignment vertical="top" wrapText="1"/>
    </xf>
    <xf numFmtId="0" fontId="9" fillId="5" borderId="88" xfId="0" applyFont="1" applyFill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0" fontId="7" fillId="6" borderId="58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center" vertical="top" wrapText="1"/>
    </xf>
    <xf numFmtId="0" fontId="18" fillId="0" borderId="0" xfId="0" applyFont="1"/>
    <xf numFmtId="167" fontId="2" fillId="0" borderId="0" xfId="0" applyNumberFormat="1" applyFont="1"/>
    <xf numFmtId="10" fontId="2" fillId="0" borderId="0" xfId="0" applyNumberFormat="1" applyFont="1"/>
    <xf numFmtId="0" fontId="1" fillId="2" borderId="82" xfId="0" applyFont="1" applyFill="1" applyBorder="1"/>
    <xf numFmtId="0" fontId="1" fillId="2" borderId="93" xfId="0" applyFont="1" applyFill="1" applyBorder="1"/>
    <xf numFmtId="0" fontId="2" fillId="3" borderId="93" xfId="0" applyFont="1" applyFill="1" applyBorder="1"/>
    <xf numFmtId="0" fontId="2" fillId="3" borderId="35" xfId="0" applyFont="1" applyFill="1" applyBorder="1"/>
    <xf numFmtId="0" fontId="2" fillId="3" borderId="88" xfId="0" applyFont="1" applyFill="1" applyBorder="1"/>
    <xf numFmtId="0" fontId="5" fillId="3" borderId="88" xfId="0" applyFont="1" applyFill="1" applyBorder="1"/>
    <xf numFmtId="0" fontId="6" fillId="3" borderId="40" xfId="0" applyFont="1" applyFill="1" applyBorder="1" applyAlignment="1">
      <alignment horizontal="right"/>
    </xf>
    <xf numFmtId="0" fontId="2" fillId="3" borderId="40" xfId="0" applyFont="1" applyFill="1" applyBorder="1"/>
    <xf numFmtId="0" fontId="7" fillId="2" borderId="87" xfId="0" applyFont="1" applyFill="1" applyBorder="1"/>
    <xf numFmtId="0" fontId="7" fillId="2" borderId="88" xfId="0" applyFont="1" applyFill="1" applyBorder="1"/>
    <xf numFmtId="0" fontId="1" fillId="2" borderId="40" xfId="0" applyFont="1" applyFill="1" applyBorder="1"/>
    <xf numFmtId="0" fontId="9" fillId="2" borderId="93" xfId="0" applyFont="1" applyFill="1" applyBorder="1" applyAlignment="1">
      <alignment horizontal="center" vertical="top" wrapText="1"/>
    </xf>
    <xf numFmtId="0" fontId="8" fillId="4" borderId="5" xfId="0" applyFont="1" applyFill="1" applyBorder="1"/>
    <xf numFmtId="0" fontId="9" fillId="2" borderId="51" xfId="0" applyFont="1" applyFill="1" applyBorder="1" applyAlignment="1">
      <alignment horizontal="left" vertical="top" wrapText="1"/>
    </xf>
    <xf numFmtId="0" fontId="9" fillId="3" borderId="51" xfId="0" applyFont="1" applyFill="1" applyBorder="1" applyAlignment="1">
      <alignment horizontal="left" vertical="top" wrapText="1"/>
    </xf>
    <xf numFmtId="0" fontId="1" fillId="3" borderId="88" xfId="0" applyFont="1" applyFill="1" applyBorder="1" applyAlignment="1">
      <alignment horizontal="right"/>
    </xf>
    <xf numFmtId="166" fontId="9" fillId="2" borderId="83" xfId="0" applyNumberFormat="1" applyFont="1" applyFill="1" applyBorder="1" applyAlignment="1">
      <alignment vertical="top" wrapText="1"/>
    </xf>
    <xf numFmtId="0" fontId="10" fillId="3" borderId="88" xfId="0" applyFont="1" applyFill="1" applyBorder="1"/>
    <xf numFmtId="0" fontId="12" fillId="3" borderId="88" xfId="0" applyFont="1" applyFill="1" applyBorder="1"/>
    <xf numFmtId="49" fontId="2" fillId="0" borderId="5" xfId="0" applyNumberFormat="1" applyFont="1" applyBorder="1"/>
    <xf numFmtId="49" fontId="8" fillId="4" borderId="5" xfId="0" applyNumberFormat="1" applyFont="1" applyFill="1" applyBorder="1"/>
    <xf numFmtId="166" fontId="7" fillId="5" borderId="93" xfId="0" applyNumberFormat="1" applyFont="1" applyFill="1" applyBorder="1" applyAlignment="1">
      <alignment vertical="top"/>
    </xf>
    <xf numFmtId="166" fontId="7" fillId="5" borderId="35" xfId="0" applyNumberFormat="1" applyFont="1" applyFill="1" applyBorder="1" applyAlignment="1">
      <alignment vertical="top"/>
    </xf>
    <xf numFmtId="166" fontId="7" fillId="5" borderId="88" xfId="0" applyNumberFormat="1" applyFont="1" applyFill="1" applyBorder="1" applyAlignment="1">
      <alignment vertical="top"/>
    </xf>
    <xf numFmtId="166" fontId="7" fillId="5" borderId="40" xfId="0" applyNumberFormat="1" applyFont="1" applyFill="1" applyBorder="1" applyAlignment="1">
      <alignment vertical="top"/>
    </xf>
    <xf numFmtId="166" fontId="7" fillId="5" borderId="37" xfId="0" applyNumberFormat="1" applyFont="1" applyFill="1" applyBorder="1" applyAlignment="1">
      <alignment vertical="top"/>
    </xf>
    <xf numFmtId="165" fontId="7" fillId="0" borderId="23" xfId="0" applyNumberFormat="1" applyFont="1" applyBorder="1" applyAlignment="1">
      <alignment horizontal="right" vertical="top" wrapText="1"/>
    </xf>
    <xf numFmtId="0" fontId="2" fillId="11" borderId="88" xfId="0" applyFont="1" applyFill="1" applyBorder="1"/>
    <xf numFmtId="0" fontId="13" fillId="0" borderId="37" xfId="0" applyFont="1" applyBorder="1" applyAlignment="1">
      <alignment horizontal="left" wrapText="1"/>
    </xf>
    <xf numFmtId="0" fontId="7" fillId="0" borderId="54" xfId="0" applyFont="1" applyBorder="1" applyAlignment="1">
      <alignment vertical="top" wrapText="1"/>
    </xf>
    <xf numFmtId="165" fontId="7" fillId="6" borderId="88" xfId="0" applyNumberFormat="1" applyFont="1" applyFill="1" applyBorder="1" applyAlignment="1">
      <alignment horizontal="right" vertical="top" wrapText="1"/>
    </xf>
    <xf numFmtId="165" fontId="7" fillId="6" borderId="84" xfId="0" applyNumberFormat="1" applyFont="1" applyFill="1" applyBorder="1" applyAlignment="1">
      <alignment horizontal="right" vertical="top" wrapText="1"/>
    </xf>
    <xf numFmtId="0" fontId="7" fillId="0" borderId="45" xfId="0" applyFont="1" applyBorder="1"/>
    <xf numFmtId="165" fontId="7" fillId="6" borderId="58" xfId="0" applyNumberFormat="1" applyFont="1" applyFill="1" applyBorder="1" applyAlignment="1">
      <alignment horizontal="right" vertical="top" wrapText="1"/>
    </xf>
    <xf numFmtId="0" fontId="7" fillId="0" borderId="87" xfId="0" applyFont="1" applyBorder="1"/>
    <xf numFmtId="165" fontId="7" fillId="0" borderId="21" xfId="0" applyNumberFormat="1" applyFont="1" applyBorder="1" applyAlignment="1">
      <alignment horizontal="right" vertical="top" wrapText="1"/>
    </xf>
    <xf numFmtId="166" fontId="7" fillId="0" borderId="98" xfId="0" applyNumberFormat="1" applyFont="1" applyBorder="1" applyAlignment="1">
      <alignment horizontal="left"/>
    </xf>
    <xf numFmtId="166" fontId="13" fillId="0" borderId="89" xfId="0" applyNumberFormat="1" applyFont="1" applyBorder="1" applyAlignment="1">
      <alignment horizontal="right" vertical="top"/>
    </xf>
    <xf numFmtId="0" fontId="2" fillId="0" borderId="98" xfId="0" applyFont="1" applyBorder="1" applyAlignment="1">
      <alignment horizontal="left" vertical="top"/>
    </xf>
    <xf numFmtId="0" fontId="2" fillId="0" borderId="5" xfId="0" applyFont="1" applyBorder="1"/>
    <xf numFmtId="165" fontId="13" fillId="0" borderId="46" xfId="0" applyNumberFormat="1" applyFont="1" applyBorder="1" applyAlignment="1">
      <alignment horizontal="right" vertical="top" wrapText="1"/>
    </xf>
    <xf numFmtId="165" fontId="13" fillId="0" borderId="46" xfId="0" applyNumberFormat="1" applyFont="1" applyBorder="1" applyAlignment="1">
      <alignment horizontal="left" vertical="top" wrapText="1"/>
    </xf>
    <xf numFmtId="0" fontId="2" fillId="0" borderId="67" xfId="0" applyFont="1" applyBorder="1"/>
    <xf numFmtId="0" fontId="2" fillId="0" borderId="35" xfId="0" applyFont="1" applyBorder="1"/>
    <xf numFmtId="165" fontId="7" fillId="0" borderId="46" xfId="0" applyNumberFormat="1" applyFont="1" applyBorder="1" applyAlignment="1">
      <alignment horizontal="right" vertical="top" wrapText="1"/>
    </xf>
    <xf numFmtId="166" fontId="13" fillId="0" borderId="46" xfId="0" applyNumberFormat="1" applyFont="1" applyBorder="1" applyAlignment="1">
      <alignment horizontal="right" vertical="top"/>
    </xf>
    <xf numFmtId="0" fontId="2" fillId="0" borderId="98" xfId="0" applyFont="1" applyBorder="1"/>
    <xf numFmtId="0" fontId="2" fillId="0" borderId="99" xfId="0" applyFont="1" applyBorder="1" applyAlignment="1">
      <alignment horizontal="left"/>
    </xf>
    <xf numFmtId="0" fontId="2" fillId="0" borderId="24" xfId="0" applyFont="1" applyBorder="1"/>
    <xf numFmtId="0" fontId="7" fillId="0" borderId="24" xfId="0" applyFont="1" applyBorder="1" applyAlignment="1">
      <alignment vertical="top" wrapText="1"/>
    </xf>
    <xf numFmtId="165" fontId="7" fillId="0" borderId="24" xfId="0" applyNumberFormat="1" applyFont="1" applyBorder="1" applyAlignment="1">
      <alignment horizontal="right" vertical="top" wrapText="1"/>
    </xf>
    <xf numFmtId="0" fontId="13" fillId="0" borderId="24" xfId="0" applyFont="1" applyBorder="1" applyAlignment="1">
      <alignment horizontal="center" vertical="top" wrapText="1"/>
    </xf>
    <xf numFmtId="166" fontId="13" fillId="0" borderId="24" xfId="0" applyNumberFormat="1" applyFont="1" applyBorder="1" applyAlignment="1">
      <alignment horizontal="right" vertical="top"/>
    </xf>
    <xf numFmtId="0" fontId="13" fillId="10" borderId="37" xfId="0" applyFont="1" applyFill="1" applyBorder="1" applyAlignment="1">
      <alignment horizontal="left" vertical="top" wrapText="1"/>
    </xf>
    <xf numFmtId="0" fontId="2" fillId="0" borderId="98" xfId="0" applyFont="1" applyBorder="1" applyAlignment="1">
      <alignment horizontal="left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vertical="top" wrapText="1"/>
    </xf>
    <xf numFmtId="165" fontId="11" fillId="0" borderId="21" xfId="0" applyNumberFormat="1" applyFont="1" applyBorder="1" applyAlignment="1">
      <alignment horizontal="right" vertical="top" wrapText="1"/>
    </xf>
    <xf numFmtId="166" fontId="2" fillId="0" borderId="98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22" xfId="0" applyFont="1" applyBorder="1" applyAlignment="1">
      <alignment vertical="top" wrapText="1"/>
    </xf>
    <xf numFmtId="166" fontId="2" fillId="0" borderId="98" xfId="0" applyNumberFormat="1" applyFont="1" applyBorder="1" applyAlignment="1">
      <alignment horizontal="left" vertical="top"/>
    </xf>
    <xf numFmtId="0" fontId="7" fillId="0" borderId="21" xfId="0" applyFont="1" applyBorder="1" applyAlignment="1">
      <alignment vertical="top" wrapText="1"/>
    </xf>
    <xf numFmtId="0" fontId="13" fillId="0" borderId="21" xfId="0" applyFont="1" applyBorder="1" applyAlignment="1">
      <alignment horizontal="center" vertical="top" wrapText="1"/>
    </xf>
    <xf numFmtId="166" fontId="13" fillId="0" borderId="21" xfId="0" applyNumberFormat="1" applyFont="1" applyBorder="1" applyAlignment="1">
      <alignment horizontal="right" vertical="top"/>
    </xf>
    <xf numFmtId="49" fontId="19" fillId="0" borderId="5" xfId="0" applyNumberFormat="1" applyFont="1" applyBorder="1" applyAlignment="1">
      <alignment horizontal="left"/>
    </xf>
    <xf numFmtId="166" fontId="13" fillId="0" borderId="46" xfId="0" applyNumberFormat="1" applyFont="1" applyBorder="1" applyAlignment="1">
      <alignment vertical="top" wrapText="1"/>
    </xf>
    <xf numFmtId="165" fontId="7" fillId="6" borderId="46" xfId="0" applyNumberFormat="1" applyFont="1" applyFill="1" applyBorder="1" applyAlignment="1">
      <alignment vertical="top" wrapText="1"/>
    </xf>
    <xf numFmtId="0" fontId="13" fillId="0" borderId="46" xfId="0" applyFont="1" applyBorder="1" applyAlignment="1">
      <alignment vertical="top" wrapText="1"/>
    </xf>
    <xf numFmtId="166" fontId="13" fillId="0" borderId="46" xfId="0" applyNumberFormat="1" applyFont="1" applyBorder="1" applyAlignment="1">
      <alignment vertical="top"/>
    </xf>
    <xf numFmtId="166" fontId="13" fillId="0" borderId="38" xfId="0" applyNumberFormat="1" applyFont="1" applyBorder="1" applyAlignment="1">
      <alignment vertical="top" wrapText="1"/>
    </xf>
    <xf numFmtId="165" fontId="7" fillId="6" borderId="84" xfId="0" applyNumberFormat="1" applyFont="1" applyFill="1" applyBorder="1" applyAlignment="1">
      <alignment vertical="top" wrapText="1"/>
    </xf>
    <xf numFmtId="0" fontId="13" fillId="0" borderId="39" xfId="0" applyFont="1" applyBorder="1" applyAlignment="1">
      <alignment vertical="top" wrapText="1"/>
    </xf>
    <xf numFmtId="166" fontId="13" fillId="0" borderId="39" xfId="0" applyNumberFormat="1" applyFont="1" applyBorder="1" applyAlignment="1">
      <alignment vertical="top"/>
    </xf>
    <xf numFmtId="165" fontId="7" fillId="0" borderId="35" xfId="0" applyNumberFormat="1" applyFont="1" applyBorder="1" applyAlignment="1">
      <alignment vertical="top" wrapText="1"/>
    </xf>
    <xf numFmtId="165" fontId="7" fillId="0" borderId="46" xfId="0" applyNumberFormat="1" applyFont="1" applyBorder="1" applyAlignment="1">
      <alignment vertical="top" wrapText="1"/>
    </xf>
    <xf numFmtId="0" fontId="9" fillId="2" borderId="40" xfId="0" applyFont="1" applyFill="1" applyBorder="1" applyAlignment="1">
      <alignment vertical="top" wrapText="1"/>
    </xf>
    <xf numFmtId="49" fontId="20" fillId="0" borderId="5" xfId="0" applyNumberFormat="1" applyFont="1" applyBorder="1"/>
    <xf numFmtId="0" fontId="7" fillId="6" borderId="88" xfId="0" applyFont="1" applyFill="1" applyBorder="1" applyAlignment="1">
      <alignment vertical="top" wrapText="1"/>
    </xf>
    <xf numFmtId="0" fontId="8" fillId="0" borderId="0" xfId="0" applyFont="1"/>
    <xf numFmtId="0" fontId="7" fillId="0" borderId="21" xfId="0" applyFont="1" applyBorder="1" applyAlignment="1">
      <alignment horizontal="left" vertical="top" wrapText="1"/>
    </xf>
    <xf numFmtId="0" fontId="4" fillId="0" borderId="32" xfId="0" applyFont="1" applyBorder="1"/>
    <xf numFmtId="166" fontId="7" fillId="0" borderId="46" xfId="0" applyNumberFormat="1" applyFont="1" applyBorder="1" applyAlignment="1">
      <alignment horizontal="left" vertical="top" wrapText="1"/>
    </xf>
    <xf numFmtId="0" fontId="7" fillId="6" borderId="67" xfId="0" applyFont="1" applyFill="1" applyBorder="1" applyAlignment="1">
      <alignment vertical="top" wrapText="1"/>
    </xf>
    <xf numFmtId="0" fontId="7" fillId="6" borderId="46" xfId="0" applyFont="1" applyFill="1" applyBorder="1" applyAlignment="1">
      <alignment vertical="top" wrapText="1"/>
    </xf>
    <xf numFmtId="0" fontId="4" fillId="0" borderId="43" xfId="0" applyFont="1" applyBorder="1"/>
    <xf numFmtId="0" fontId="4" fillId="0" borderId="15" xfId="0" applyFont="1" applyBorder="1"/>
    <xf numFmtId="0" fontId="4" fillId="0" borderId="16" xfId="0" applyFont="1" applyBorder="1"/>
    <xf numFmtId="0" fontId="7" fillId="6" borderId="100" xfId="0" applyFont="1" applyFill="1" applyBorder="1" applyAlignment="1">
      <alignment vertical="top" wrapText="1"/>
    </xf>
    <xf numFmtId="0" fontId="4" fillId="0" borderId="20" xfId="0" applyFont="1" applyBorder="1"/>
    <xf numFmtId="0" fontId="7" fillId="6" borderId="39" xfId="0" applyFont="1" applyFill="1" applyBorder="1" applyAlignment="1">
      <alignment vertical="top" wrapText="1"/>
    </xf>
    <xf numFmtId="0" fontId="4" fillId="0" borderId="21" xfId="0" applyFont="1" applyBorder="1"/>
    <xf numFmtId="0" fontId="4" fillId="0" borderId="89" xfId="0" applyFont="1" applyBorder="1"/>
    <xf numFmtId="166" fontId="7" fillId="7" borderId="38" xfId="0" applyNumberFormat="1" applyFont="1" applyFill="1" applyBorder="1" applyAlignment="1">
      <alignment horizontal="left" vertical="top"/>
    </xf>
    <xf numFmtId="0" fontId="4" fillId="0" borderId="87" xfId="0" applyFont="1" applyBorder="1"/>
    <xf numFmtId="166" fontId="13" fillId="0" borderId="12" xfId="0" applyNumberFormat="1" applyFont="1" applyBorder="1" applyAlignment="1">
      <alignment horizontal="right" vertical="top"/>
    </xf>
    <xf numFmtId="166" fontId="13" fillId="0" borderId="85" xfId="0" applyNumberFormat="1" applyFont="1" applyBorder="1" applyAlignment="1">
      <alignment horizontal="right" vertical="top"/>
    </xf>
    <xf numFmtId="166" fontId="13" fillId="0" borderId="117" xfId="0" applyNumberFormat="1" applyFont="1" applyBorder="1" applyAlignment="1">
      <alignment horizontal="right" vertical="top"/>
    </xf>
    <xf numFmtId="166" fontId="13" fillId="0" borderId="121" xfId="0" applyNumberFormat="1" applyFont="1" applyBorder="1" applyAlignment="1">
      <alignment horizontal="right" vertical="top"/>
    </xf>
    <xf numFmtId="166" fontId="13" fillId="0" borderId="97" xfId="0" applyNumberFormat="1" applyFont="1" applyBorder="1" applyAlignment="1">
      <alignment horizontal="right" vertical="top"/>
    </xf>
    <xf numFmtId="166" fontId="13" fillId="0" borderId="63" xfId="0" applyNumberFormat="1" applyFont="1" applyBorder="1" applyAlignment="1">
      <alignment horizontal="right" vertical="top"/>
    </xf>
    <xf numFmtId="166" fontId="13" fillId="0" borderId="122" xfId="0" applyNumberFormat="1" applyFont="1" applyBorder="1" applyAlignment="1">
      <alignment vertical="top"/>
    </xf>
    <xf numFmtId="0" fontId="18" fillId="0" borderId="111" xfId="0" applyFont="1" applyBorder="1"/>
    <xf numFmtId="166" fontId="13" fillId="0" borderId="112" xfId="0" applyNumberFormat="1" applyFont="1" applyBorder="1" applyAlignment="1">
      <alignment vertical="top"/>
    </xf>
    <xf numFmtId="166" fontId="13" fillId="0" borderId="123" xfId="0" applyNumberFormat="1" applyFont="1" applyBorder="1" applyAlignment="1">
      <alignment vertical="top"/>
    </xf>
    <xf numFmtId="166" fontId="13" fillId="0" borderId="11" xfId="0" applyNumberFormat="1" applyFont="1" applyBorder="1" applyAlignment="1">
      <alignment horizontal="right" vertical="top"/>
    </xf>
    <xf numFmtId="0" fontId="7" fillId="0" borderId="117" xfId="0" applyFont="1" applyBorder="1" applyAlignment="1">
      <alignment horizontal="left" vertical="top" wrapText="1"/>
    </xf>
    <xf numFmtId="0" fontId="7" fillId="0" borderId="117" xfId="0" applyFont="1" applyBorder="1" applyAlignment="1">
      <alignment horizontal="center" vertical="top" wrapText="1"/>
    </xf>
    <xf numFmtId="44" fontId="0" fillId="0" borderId="0" xfId="0" applyNumberFormat="1"/>
    <xf numFmtId="0" fontId="9" fillId="2" borderId="117" xfId="0" applyFont="1" applyFill="1" applyBorder="1" applyAlignment="1">
      <alignment horizontal="center" vertical="center" wrapText="1"/>
    </xf>
    <xf numFmtId="0" fontId="9" fillId="2" borderId="117" xfId="0" applyFont="1" applyFill="1" applyBorder="1" applyAlignment="1">
      <alignment vertical="center" wrapText="1"/>
    </xf>
    <xf numFmtId="0" fontId="1" fillId="2" borderId="11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 wrapText="1"/>
    </xf>
    <xf numFmtId="0" fontId="9" fillId="2" borderId="88" xfId="0" applyFont="1" applyFill="1" applyBorder="1" applyAlignment="1">
      <alignment horizontal="right" vertical="center" wrapText="1"/>
    </xf>
    <xf numFmtId="166" fontId="9" fillId="2" borderId="88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6" fontId="7" fillId="14" borderId="119" xfId="0" applyNumberFormat="1" applyFont="1" applyFill="1" applyBorder="1" applyAlignment="1">
      <alignment horizontal="left" vertical="center"/>
    </xf>
    <xf numFmtId="0" fontId="7" fillId="0" borderId="58" xfId="0" applyFont="1" applyBorder="1" applyAlignment="1">
      <alignment vertical="center" wrapText="1"/>
    </xf>
    <xf numFmtId="0" fontId="13" fillId="0" borderId="80" xfId="0" applyFont="1" applyBorder="1" applyAlignment="1">
      <alignment horizontal="center" vertical="center" wrapText="1"/>
    </xf>
    <xf numFmtId="0" fontId="9" fillId="2" borderId="126" xfId="0" applyFont="1" applyFill="1" applyBorder="1" applyAlignment="1">
      <alignment vertical="center" wrapText="1"/>
    </xf>
    <xf numFmtId="0" fontId="9" fillId="2" borderId="126" xfId="0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right" vertical="center" wrapText="1"/>
    </xf>
    <xf numFmtId="0" fontId="13" fillId="0" borderId="62" xfId="0" applyFont="1" applyBorder="1" applyAlignment="1">
      <alignment horizontal="center" vertical="center" wrapText="1"/>
    </xf>
    <xf numFmtId="0" fontId="7" fillId="0" borderId="56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13" fillId="0" borderId="89" xfId="0" applyFont="1" applyBorder="1" applyAlignment="1">
      <alignment horizontal="center" vertical="center" wrapText="1"/>
    </xf>
    <xf numFmtId="0" fontId="13" fillId="0" borderId="119" xfId="0" applyFont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166" fontId="13" fillId="0" borderId="117" xfId="0" applyNumberFormat="1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2" borderId="127" xfId="0" applyFont="1" applyFill="1" applyBorder="1" applyAlignment="1">
      <alignment horizontal="center" vertical="center" wrapText="1"/>
    </xf>
    <xf numFmtId="0" fontId="9" fillId="2" borderId="128" xfId="0" applyFont="1" applyFill="1" applyBorder="1" applyAlignment="1">
      <alignment horizontal="center" vertical="center" wrapText="1"/>
    </xf>
    <xf numFmtId="0" fontId="7" fillId="6" borderId="117" xfId="0" applyFont="1" applyFill="1" applyBorder="1" applyAlignment="1">
      <alignment vertical="center" wrapText="1"/>
    </xf>
    <xf numFmtId="0" fontId="13" fillId="0" borderId="117" xfId="0" applyFont="1" applyBorder="1" applyAlignment="1">
      <alignment horizontal="center" vertical="center" wrapText="1"/>
    </xf>
    <xf numFmtId="0" fontId="26" fillId="0" borderId="117" xfId="0" applyFont="1" applyBorder="1" applyAlignment="1">
      <alignment vertical="center"/>
    </xf>
    <xf numFmtId="0" fontId="26" fillId="0" borderId="117" xfId="0" applyFont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7" fillId="0" borderId="117" xfId="0" applyFont="1" applyBorder="1" applyAlignment="1">
      <alignment vertical="center"/>
    </xf>
    <xf numFmtId="166" fontId="7" fillId="0" borderId="16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166" fontId="7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7" xfId="0" applyFont="1" applyBorder="1" applyAlignment="1">
      <alignment vertical="center" wrapText="1"/>
    </xf>
    <xf numFmtId="0" fontId="7" fillId="0" borderId="94" xfId="0" applyFont="1" applyBorder="1" applyAlignment="1">
      <alignment vertical="center" wrapText="1"/>
    </xf>
    <xf numFmtId="0" fontId="7" fillId="0" borderId="133" xfId="0" applyFont="1" applyBorder="1" applyAlignment="1">
      <alignment vertical="center" wrapText="1"/>
    </xf>
    <xf numFmtId="0" fontId="9" fillId="2" borderId="130" xfId="0" applyFont="1" applyFill="1" applyBorder="1" applyAlignment="1">
      <alignment vertical="center" wrapText="1"/>
    </xf>
    <xf numFmtId="0" fontId="7" fillId="0" borderId="117" xfId="0" applyFont="1" applyBorder="1" applyAlignment="1">
      <alignment vertical="center" wrapText="1"/>
    </xf>
    <xf numFmtId="0" fontId="7" fillId="0" borderId="63" xfId="0" applyFont="1" applyBorder="1" applyAlignment="1">
      <alignment horizontal="center" vertical="center" wrapText="1"/>
    </xf>
    <xf numFmtId="166" fontId="13" fillId="0" borderId="124" xfId="0" applyNumberFormat="1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 wrapText="1"/>
    </xf>
    <xf numFmtId="0" fontId="9" fillId="2" borderId="131" xfId="0" applyFont="1" applyFill="1" applyBorder="1" applyAlignment="1">
      <alignment vertical="center" wrapText="1"/>
    </xf>
    <xf numFmtId="0" fontId="9" fillId="2" borderId="131" xfId="0" applyFont="1" applyFill="1" applyBorder="1" applyAlignment="1">
      <alignment horizontal="center" vertical="center" wrapText="1"/>
    </xf>
    <xf numFmtId="0" fontId="9" fillId="2" borderId="132" xfId="0" applyFont="1" applyFill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 wrapText="1"/>
    </xf>
    <xf numFmtId="49" fontId="13" fillId="0" borderId="117" xfId="0" applyNumberFormat="1" applyFont="1" applyBorder="1" applyAlignment="1">
      <alignment horizontal="center" vertical="center" wrapText="1"/>
    </xf>
    <xf numFmtId="0" fontId="26" fillId="0" borderId="120" xfId="0" applyFont="1" applyBorder="1" applyAlignment="1">
      <alignment vertical="center"/>
    </xf>
    <xf numFmtId="0" fontId="7" fillId="0" borderId="120" xfId="0" applyFont="1" applyBorder="1" applyAlignment="1">
      <alignment vertical="center"/>
    </xf>
    <xf numFmtId="0" fontId="7" fillId="6" borderId="110" xfId="0" applyFont="1" applyFill="1" applyBorder="1" applyAlignment="1">
      <alignment horizontal="left" vertical="center" wrapText="1"/>
    </xf>
    <xf numFmtId="0" fontId="7" fillId="6" borderId="120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left" vertical="center" wrapText="1"/>
    </xf>
    <xf numFmtId="0" fontId="7" fillId="6" borderId="37" xfId="0" applyFont="1" applyFill="1" applyBorder="1" applyAlignment="1">
      <alignment horizontal="left" vertical="center" wrapText="1"/>
    </xf>
    <xf numFmtId="0" fontId="13" fillId="0" borderId="56" xfId="0" applyFont="1" applyBorder="1" applyAlignment="1">
      <alignment horizontal="center" vertical="center" wrapText="1"/>
    </xf>
    <xf numFmtId="0" fontId="7" fillId="6" borderId="135" xfId="0" applyFont="1" applyFill="1" applyBorder="1" applyAlignment="1">
      <alignment vertical="center" wrapText="1"/>
    </xf>
    <xf numFmtId="0" fontId="7" fillId="6" borderId="136" xfId="0" applyFont="1" applyFill="1" applyBorder="1" applyAlignment="1">
      <alignment vertical="center" wrapText="1"/>
    </xf>
    <xf numFmtId="0" fontId="7" fillId="6" borderId="137" xfId="0" applyFont="1" applyFill="1" applyBorder="1" applyAlignment="1">
      <alignment vertical="center" wrapText="1"/>
    </xf>
    <xf numFmtId="0" fontId="7" fillId="0" borderId="120" xfId="0" applyFont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130" xfId="0" applyFont="1" applyFill="1" applyBorder="1" applyAlignment="1">
      <alignment horizontal="center" vertical="center" wrapText="1"/>
    </xf>
    <xf numFmtId="0" fontId="7" fillId="6" borderId="94" xfId="0" applyFont="1" applyFill="1" applyBorder="1" applyAlignment="1">
      <alignment horizontal="left" vertical="center" wrapText="1"/>
    </xf>
    <xf numFmtId="0" fontId="13" fillId="0" borderId="35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vertical="center" wrapText="1"/>
    </xf>
    <xf numFmtId="0" fontId="13" fillId="0" borderId="137" xfId="0" applyFont="1" applyBorder="1" applyAlignment="1">
      <alignment horizontal="center" vertical="center" wrapText="1"/>
    </xf>
    <xf numFmtId="0" fontId="7" fillId="6" borderId="93" xfId="0" applyFont="1" applyFill="1" applyBorder="1" applyAlignment="1">
      <alignment horizontal="left" vertical="center" wrapText="1"/>
    </xf>
    <xf numFmtId="0" fontId="7" fillId="6" borderId="40" xfId="0" applyFont="1" applyFill="1" applyBorder="1" applyAlignment="1">
      <alignment horizontal="left" vertical="center" wrapText="1"/>
    </xf>
    <xf numFmtId="0" fontId="2" fillId="0" borderId="88" xfId="0" applyFont="1" applyBorder="1"/>
    <xf numFmtId="0" fontId="1" fillId="2" borderId="105" xfId="0" applyFont="1" applyFill="1" applyBorder="1"/>
    <xf numFmtId="0" fontId="1" fillId="2" borderId="106" xfId="0" applyFont="1" applyFill="1" applyBorder="1"/>
    <xf numFmtId="0" fontId="1" fillId="2" borderId="107" xfId="0" applyFont="1" applyFill="1" applyBorder="1"/>
    <xf numFmtId="0" fontId="3" fillId="2" borderId="98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98" xfId="0" applyFont="1" applyFill="1" applyBorder="1"/>
    <xf numFmtId="0" fontId="9" fillId="2" borderId="139" xfId="0" applyFont="1" applyFill="1" applyBorder="1" applyAlignment="1">
      <alignment horizontal="center" vertical="center" wrapText="1"/>
    </xf>
    <xf numFmtId="0" fontId="10" fillId="2" borderId="140" xfId="0" applyFont="1" applyFill="1" applyBorder="1" applyAlignment="1">
      <alignment horizontal="center" vertical="center" wrapText="1"/>
    </xf>
    <xf numFmtId="0" fontId="9" fillId="2" borderId="139" xfId="0" applyFont="1" applyFill="1" applyBorder="1" applyAlignment="1">
      <alignment horizontal="left" vertical="center" wrapText="1"/>
    </xf>
    <xf numFmtId="0" fontId="1" fillId="2" borderId="140" xfId="0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vertical="center" wrapText="1"/>
    </xf>
    <xf numFmtId="166" fontId="7" fillId="0" borderId="140" xfId="0" applyNumberFormat="1" applyFont="1" applyBorder="1" applyAlignment="1">
      <alignment horizontal="left" vertical="center"/>
    </xf>
    <xf numFmtId="0" fontId="9" fillId="2" borderId="141" xfId="0" applyFont="1" applyFill="1" applyBorder="1" applyAlignment="1">
      <alignment horizontal="right" vertical="center" wrapText="1"/>
    </xf>
    <xf numFmtId="166" fontId="7" fillId="0" borderId="142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3" xfId="0" applyFont="1" applyBorder="1" applyAlignment="1">
      <alignment horizontal="center" vertical="center" wrapText="1"/>
    </xf>
    <xf numFmtId="165" fontId="11" fillId="2" borderId="144" xfId="0" applyNumberFormat="1" applyFont="1" applyFill="1" applyBorder="1" applyAlignment="1">
      <alignment vertical="center" wrapText="1"/>
    </xf>
    <xf numFmtId="166" fontId="13" fillId="0" borderId="140" xfId="0" applyNumberFormat="1" applyFont="1" applyBorder="1" applyAlignment="1">
      <alignment horizontal="center" vertical="center" wrapText="1"/>
    </xf>
    <xf numFmtId="165" fontId="11" fillId="2" borderId="5" xfId="0" applyNumberFormat="1" applyFont="1" applyFill="1" applyBorder="1" applyAlignment="1">
      <alignment vertical="center" wrapText="1"/>
    </xf>
    <xf numFmtId="166" fontId="13" fillId="15" borderId="148" xfId="0" applyNumberFormat="1" applyFont="1" applyFill="1" applyBorder="1" applyAlignment="1">
      <alignment horizontal="right" vertical="center" wrapText="1"/>
    </xf>
    <xf numFmtId="165" fontId="11" fillId="2" borderId="141" xfId="0" applyNumberFormat="1" applyFont="1" applyFill="1" applyBorder="1" applyAlignment="1">
      <alignment vertical="center" wrapText="1"/>
    </xf>
    <xf numFmtId="0" fontId="7" fillId="16" borderId="149" xfId="0" applyFont="1" applyFill="1" applyBorder="1" applyAlignment="1">
      <alignment horizontal="right" vertical="center"/>
    </xf>
    <xf numFmtId="166" fontId="13" fillId="15" borderId="142" xfId="0" applyNumberFormat="1" applyFont="1" applyFill="1" applyBorder="1" applyAlignment="1">
      <alignment horizontal="right" vertical="center" wrapText="1"/>
    </xf>
    <xf numFmtId="166" fontId="13" fillId="15" borderId="140" xfId="0" applyNumberFormat="1" applyFont="1" applyFill="1" applyBorder="1" applyAlignment="1">
      <alignment horizontal="right" vertical="center" wrapText="1"/>
    </xf>
    <xf numFmtId="166" fontId="13" fillId="15" borderId="147" xfId="0" applyNumberFormat="1" applyFont="1" applyFill="1" applyBorder="1" applyAlignment="1">
      <alignment horizontal="right" vertical="center" wrapText="1"/>
    </xf>
    <xf numFmtId="0" fontId="9" fillId="2" borderId="102" xfId="0" applyFont="1" applyFill="1" applyBorder="1" applyAlignment="1">
      <alignment vertical="center" wrapText="1"/>
    </xf>
    <xf numFmtId="0" fontId="7" fillId="6" borderId="150" xfId="0" applyFont="1" applyFill="1" applyBorder="1" applyAlignment="1">
      <alignment vertical="center" wrapText="1"/>
    </xf>
    <xf numFmtId="166" fontId="13" fillId="0" borderId="149" xfId="0" applyNumberFormat="1" applyFont="1" applyBorder="1" applyAlignment="1">
      <alignment vertical="center" wrapText="1"/>
    </xf>
    <xf numFmtId="0" fontId="9" fillId="2" borderId="151" xfId="0" applyFont="1" applyFill="1" applyBorder="1" applyAlignment="1">
      <alignment vertical="center" wrapText="1"/>
    </xf>
    <xf numFmtId="0" fontId="9" fillId="2" borderId="153" xfId="0" applyFont="1" applyFill="1" applyBorder="1" applyAlignment="1">
      <alignment vertical="center" wrapText="1"/>
    </xf>
    <xf numFmtId="0" fontId="7" fillId="6" borderId="139" xfId="0" applyFont="1" applyFill="1" applyBorder="1" applyAlignment="1">
      <alignment vertical="center" wrapText="1"/>
    </xf>
    <xf numFmtId="167" fontId="13" fillId="0" borderId="148" xfId="0" applyNumberFormat="1" applyFont="1" applyBorder="1" applyAlignment="1">
      <alignment horizontal="right" vertical="center" wrapText="1"/>
    </xf>
    <xf numFmtId="0" fontId="2" fillId="0" borderId="139" xfId="0" applyFont="1" applyBorder="1" applyAlignment="1">
      <alignment vertical="center"/>
    </xf>
    <xf numFmtId="0" fontId="13" fillId="0" borderId="143" xfId="0" applyFont="1" applyBorder="1" applyAlignment="1">
      <alignment horizontal="right" vertical="center" wrapText="1"/>
    </xf>
    <xf numFmtId="166" fontId="13" fillId="15" borderId="148" xfId="0" applyNumberFormat="1" applyFont="1" applyFill="1" applyBorder="1" applyAlignment="1">
      <alignment horizontal="right" vertical="center"/>
    </xf>
    <xf numFmtId="166" fontId="13" fillId="15" borderId="146" xfId="0" applyNumberFormat="1" applyFont="1" applyFill="1" applyBorder="1" applyAlignment="1">
      <alignment horizontal="right" vertical="center"/>
    </xf>
    <xf numFmtId="166" fontId="13" fillId="0" borderId="148" xfId="0" applyNumberFormat="1" applyFont="1" applyBorder="1" applyAlignment="1">
      <alignment vertical="center" wrapText="1"/>
    </xf>
    <xf numFmtId="0" fontId="7" fillId="6" borderId="112" xfId="0" applyFont="1" applyFill="1" applyBorder="1" applyAlignment="1">
      <alignment horizontal="left" vertical="center" wrapText="1"/>
    </xf>
    <xf numFmtId="0" fontId="7" fillId="6" borderId="115" xfId="0" applyFont="1" applyFill="1" applyBorder="1" applyAlignment="1">
      <alignment horizontal="left" vertical="center" wrapText="1"/>
    </xf>
    <xf numFmtId="0" fontId="7" fillId="6" borderId="138" xfId="0" applyFont="1" applyFill="1" applyBorder="1" applyAlignment="1">
      <alignment vertical="center" wrapText="1"/>
    </xf>
    <xf numFmtId="0" fontId="7" fillId="6" borderId="56" xfId="0" applyFont="1" applyFill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166" fontId="7" fillId="14" borderId="120" xfId="0" applyNumberFormat="1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88" xfId="0" applyFont="1" applyFill="1" applyBorder="1" applyAlignment="1">
      <alignment horizontal="center" vertical="center" wrapText="1"/>
    </xf>
    <xf numFmtId="0" fontId="7" fillId="0" borderId="136" xfId="0" applyFont="1" applyBorder="1" applyAlignment="1">
      <alignment vertical="center" wrapText="1"/>
    </xf>
    <xf numFmtId="0" fontId="13" fillId="0" borderId="136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right" vertical="center" wrapText="1"/>
    </xf>
    <xf numFmtId="0" fontId="7" fillId="6" borderId="155" xfId="0" applyFont="1" applyFill="1" applyBorder="1" applyAlignment="1">
      <alignment vertical="center" wrapText="1"/>
    </xf>
    <xf numFmtId="0" fontId="7" fillId="6" borderId="95" xfId="0" applyFont="1" applyFill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13" fillId="0" borderId="156" xfId="0" applyFont="1" applyBorder="1" applyAlignment="1">
      <alignment horizontal="center" vertical="center" wrapText="1"/>
    </xf>
    <xf numFmtId="0" fontId="13" fillId="0" borderId="157" xfId="0" applyFont="1" applyBorder="1" applyAlignment="1">
      <alignment horizontal="center" vertical="center" wrapText="1"/>
    </xf>
    <xf numFmtId="0" fontId="9" fillId="2" borderId="43" xfId="0" applyFont="1" applyFill="1" applyBorder="1" applyAlignment="1">
      <alignment vertical="center" wrapText="1"/>
    </xf>
    <xf numFmtId="0" fontId="7" fillId="17" borderId="35" xfId="0" applyFont="1" applyFill="1" applyBorder="1" applyAlignment="1">
      <alignment horizontal="left" vertical="center" wrapText="1"/>
    </xf>
    <xf numFmtId="0" fontId="7" fillId="6" borderId="84" xfId="0" applyFont="1" applyFill="1" applyBorder="1" applyAlignment="1">
      <alignment horizontal="left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13" fillId="0" borderId="117" xfId="0" applyFont="1" applyBorder="1" applyAlignment="1">
      <alignment horizontal="right" vertical="center" wrapText="1"/>
    </xf>
    <xf numFmtId="0" fontId="7" fillId="0" borderId="124" xfId="0" applyFont="1" applyBorder="1" applyAlignment="1">
      <alignment horizontal="left" vertical="top" wrapText="1"/>
    </xf>
    <xf numFmtId="0" fontId="7" fillId="0" borderId="124" xfId="0" applyFont="1" applyBorder="1" applyAlignment="1">
      <alignment horizontal="center" vertical="top" wrapText="1"/>
    </xf>
    <xf numFmtId="0" fontId="13" fillId="0" borderId="124" xfId="0" applyFont="1" applyBorder="1" applyAlignment="1">
      <alignment horizontal="right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0" fontId="7" fillId="6" borderId="124" xfId="0" applyFont="1" applyFill="1" applyBorder="1" applyAlignment="1">
      <alignment horizontal="left" vertical="center" wrapText="1"/>
    </xf>
    <xf numFmtId="0" fontId="7" fillId="6" borderId="121" xfId="0" applyFont="1" applyFill="1" applyBorder="1" applyAlignment="1">
      <alignment horizontal="left" vertical="center" wrapText="1"/>
    </xf>
    <xf numFmtId="0" fontId="7" fillId="6" borderId="118" xfId="0" applyFont="1" applyFill="1" applyBorder="1" applyAlignment="1">
      <alignment horizontal="left" vertical="center" wrapText="1"/>
    </xf>
    <xf numFmtId="0" fontId="7" fillId="17" borderId="37" xfId="0" applyFont="1" applyFill="1" applyBorder="1" applyAlignment="1">
      <alignment horizontal="left" vertical="center" wrapText="1"/>
    </xf>
    <xf numFmtId="0" fontId="7" fillId="17" borderId="124" xfId="0" applyFont="1" applyFill="1" applyBorder="1" applyAlignment="1">
      <alignment horizontal="left" vertical="center" wrapText="1"/>
    </xf>
    <xf numFmtId="0" fontId="7" fillId="17" borderId="118" xfId="0" applyFont="1" applyFill="1" applyBorder="1" applyAlignment="1">
      <alignment horizontal="left" vertical="center" wrapText="1"/>
    </xf>
    <xf numFmtId="0" fontId="7" fillId="17" borderId="121" xfId="0" applyFont="1" applyFill="1" applyBorder="1" applyAlignment="1">
      <alignment horizontal="left" vertical="center" wrapText="1"/>
    </xf>
    <xf numFmtId="0" fontId="7" fillId="18" borderId="124" xfId="0" applyFont="1" applyFill="1" applyBorder="1" applyAlignment="1">
      <alignment horizontal="left" vertical="center" wrapText="1"/>
    </xf>
    <xf numFmtId="0" fontId="7" fillId="18" borderId="118" xfId="0" applyFont="1" applyFill="1" applyBorder="1" applyAlignment="1">
      <alignment horizontal="left" vertical="center" wrapText="1"/>
    </xf>
    <xf numFmtId="0" fontId="7" fillId="18" borderId="121" xfId="0" applyFont="1" applyFill="1" applyBorder="1" applyAlignment="1">
      <alignment horizontal="left" vertical="center" wrapText="1"/>
    </xf>
    <xf numFmtId="0" fontId="7" fillId="19" borderId="35" xfId="0" applyFont="1" applyFill="1" applyBorder="1" applyAlignment="1">
      <alignment horizontal="left" vertical="center" wrapText="1"/>
    </xf>
    <xf numFmtId="0" fontId="7" fillId="19" borderId="37" xfId="0" applyFont="1" applyFill="1" applyBorder="1" applyAlignment="1">
      <alignment horizontal="left" vertical="center" wrapText="1"/>
    </xf>
    <xf numFmtId="0" fontId="26" fillId="18" borderId="40" xfId="0" applyFont="1" applyFill="1" applyBorder="1" applyAlignment="1">
      <alignment horizontal="left" vertical="center" wrapText="1"/>
    </xf>
    <xf numFmtId="0" fontId="7" fillId="19" borderId="40" xfId="0" applyFont="1" applyFill="1" applyBorder="1" applyAlignment="1">
      <alignment horizontal="left" vertical="center" wrapText="1"/>
    </xf>
    <xf numFmtId="0" fontId="7" fillId="18" borderId="124" xfId="0" applyFont="1" applyFill="1" applyBorder="1" applyAlignment="1">
      <alignment horizontal="left" vertical="center"/>
    </xf>
    <xf numFmtId="0" fontId="7" fillId="18" borderId="118" xfId="0" applyFont="1" applyFill="1" applyBorder="1" applyAlignment="1">
      <alignment horizontal="left" vertical="center"/>
    </xf>
    <xf numFmtId="0" fontId="26" fillId="18" borderId="40" xfId="0" applyFont="1" applyFill="1" applyBorder="1" applyAlignment="1">
      <alignment horizontal="left" vertical="center"/>
    </xf>
    <xf numFmtId="0" fontId="26" fillId="18" borderId="37" xfId="0" applyFont="1" applyFill="1" applyBorder="1" applyAlignment="1">
      <alignment horizontal="left" vertical="center"/>
    </xf>
    <xf numFmtId="0" fontId="7" fillId="19" borderId="88" xfId="0" applyFont="1" applyFill="1" applyBorder="1" applyAlignment="1">
      <alignment horizontal="left" vertical="center" wrapText="1"/>
    </xf>
    <xf numFmtId="0" fontId="7" fillId="18" borderId="121" xfId="0" applyFont="1" applyFill="1" applyBorder="1" applyAlignment="1">
      <alignment horizontal="left" vertical="center"/>
    </xf>
    <xf numFmtId="166" fontId="7" fillId="18" borderId="124" xfId="0" applyNumberFormat="1" applyFont="1" applyFill="1" applyBorder="1" applyAlignment="1">
      <alignment horizontal="left" vertical="center"/>
    </xf>
    <xf numFmtId="0" fontId="4" fillId="18" borderId="118" xfId="0" applyFont="1" applyFill="1" applyBorder="1" applyAlignment="1">
      <alignment vertical="center"/>
    </xf>
    <xf numFmtId="0" fontId="4" fillId="18" borderId="40" xfId="0" applyFont="1" applyFill="1" applyBorder="1" applyAlignment="1">
      <alignment vertical="center"/>
    </xf>
    <xf numFmtId="0" fontId="26" fillId="18" borderId="35" xfId="0" applyFont="1" applyFill="1" applyBorder="1" applyAlignment="1">
      <alignment vertical="center"/>
    </xf>
    <xf numFmtId="0" fontId="26" fillId="18" borderId="37" xfId="0" applyFont="1" applyFill="1" applyBorder="1" applyAlignment="1">
      <alignment vertical="center"/>
    </xf>
    <xf numFmtId="0" fontId="9" fillId="18" borderId="121" xfId="0" applyFont="1" applyFill="1" applyBorder="1" applyAlignment="1">
      <alignment vertical="center" wrapText="1"/>
    </xf>
    <xf numFmtId="0" fontId="7" fillId="18" borderId="35" xfId="0" applyFont="1" applyFill="1" applyBorder="1" applyAlignment="1">
      <alignment horizontal="left" vertical="center" wrapText="1"/>
    </xf>
    <xf numFmtId="0" fontId="7" fillId="18" borderId="40" xfId="0" applyFont="1" applyFill="1" applyBorder="1" applyAlignment="1">
      <alignment horizontal="left" vertical="center" wrapText="1"/>
    </xf>
    <xf numFmtId="0" fontId="7" fillId="18" borderId="159" xfId="0" applyFont="1" applyFill="1" applyBorder="1" applyAlignment="1">
      <alignment horizontal="left" vertical="center" wrapText="1"/>
    </xf>
    <xf numFmtId="0" fontId="26" fillId="18" borderId="110" xfId="0" applyFont="1" applyFill="1" applyBorder="1" applyAlignment="1">
      <alignment horizontal="left" vertical="center"/>
    </xf>
    <xf numFmtId="0" fontId="26" fillId="18" borderId="115" xfId="0" applyFont="1" applyFill="1" applyBorder="1" applyAlignment="1">
      <alignment horizontal="left" vertical="center"/>
    </xf>
    <xf numFmtId="0" fontId="2" fillId="18" borderId="124" xfId="0" applyFont="1" applyFill="1" applyBorder="1" applyAlignment="1">
      <alignment vertical="center"/>
    </xf>
    <xf numFmtId="0" fontId="7" fillId="18" borderId="88" xfId="0" applyFont="1" applyFill="1" applyBorder="1" applyAlignment="1">
      <alignment vertical="center"/>
    </xf>
    <xf numFmtId="0" fontId="2" fillId="18" borderId="118" xfId="0" applyFont="1" applyFill="1" applyBorder="1" applyAlignment="1">
      <alignment vertical="center"/>
    </xf>
    <xf numFmtId="0" fontId="9" fillId="20" borderId="154" xfId="0" applyFont="1" applyFill="1" applyBorder="1" applyAlignment="1">
      <alignment horizontal="left" vertical="center" wrapText="1"/>
    </xf>
    <xf numFmtId="0" fontId="9" fillId="20" borderId="134" xfId="0" applyFont="1" applyFill="1" applyBorder="1" applyAlignment="1">
      <alignment vertical="center" wrapText="1"/>
    </xf>
    <xf numFmtId="166" fontId="9" fillId="20" borderId="158" xfId="0" applyNumberFormat="1" applyFont="1" applyFill="1" applyBorder="1" applyAlignment="1">
      <alignment vertical="center" wrapText="1"/>
    </xf>
    <xf numFmtId="0" fontId="9" fillId="20" borderId="102" xfId="0" applyFont="1" applyFill="1" applyBorder="1" applyAlignment="1">
      <alignment vertical="center" wrapText="1"/>
    </xf>
    <xf numFmtId="0" fontId="9" fillId="20" borderId="50" xfId="0" applyFont="1" applyFill="1" applyBorder="1" applyAlignment="1">
      <alignment vertical="center" wrapText="1"/>
    </xf>
    <xf numFmtId="0" fontId="9" fillId="20" borderId="27" xfId="0" applyFont="1" applyFill="1" applyBorder="1" applyAlignment="1">
      <alignment vertical="center" wrapText="1"/>
    </xf>
    <xf numFmtId="0" fontId="9" fillId="20" borderId="27" xfId="0" applyFont="1" applyFill="1" applyBorder="1" applyAlignment="1">
      <alignment horizontal="center" vertical="center" wrapText="1"/>
    </xf>
    <xf numFmtId="0" fontId="9" fillId="20" borderId="88" xfId="0" applyFont="1" applyFill="1" applyBorder="1" applyAlignment="1">
      <alignment horizontal="center" vertical="center" wrapText="1"/>
    </xf>
    <xf numFmtId="166" fontId="9" fillId="20" borderId="5" xfId="0" applyNumberFormat="1" applyFont="1" applyFill="1" applyBorder="1" applyAlignment="1">
      <alignment vertical="center" wrapText="1"/>
    </xf>
    <xf numFmtId="0" fontId="9" fillId="20" borderId="145" xfId="0" applyFont="1" applyFill="1" applyBorder="1" applyAlignment="1">
      <alignment vertical="center" wrapText="1"/>
    </xf>
    <xf numFmtId="0" fontId="9" fillId="20" borderId="117" xfId="0" applyFont="1" applyFill="1" applyBorder="1" applyAlignment="1">
      <alignment vertical="center" wrapText="1"/>
    </xf>
    <xf numFmtId="0" fontId="9" fillId="20" borderId="117" xfId="0" applyFont="1" applyFill="1" applyBorder="1" applyAlignment="1">
      <alignment horizontal="center" vertical="center" wrapText="1"/>
    </xf>
    <xf numFmtId="0" fontId="9" fillId="20" borderId="121" xfId="0" applyFont="1" applyFill="1" applyBorder="1" applyAlignment="1">
      <alignment horizontal="center" vertical="center" wrapText="1"/>
    </xf>
    <xf numFmtId="166" fontId="9" fillId="20" borderId="148" xfId="0" applyNumberFormat="1" applyFont="1" applyFill="1" applyBorder="1" applyAlignment="1">
      <alignment vertical="center" wrapText="1"/>
    </xf>
    <xf numFmtId="0" fontId="9" fillId="20" borderId="152" xfId="0" applyFont="1" applyFill="1" applyBorder="1" applyAlignment="1">
      <alignment horizontal="left" vertical="center" wrapText="1"/>
    </xf>
    <xf numFmtId="0" fontId="9" fillId="20" borderId="160" xfId="0" applyFont="1" applyFill="1" applyBorder="1" applyAlignment="1">
      <alignment vertical="center" wrapText="1"/>
    </xf>
    <xf numFmtId="0" fontId="9" fillId="20" borderId="124" xfId="0" applyFont="1" applyFill="1" applyBorder="1" applyAlignment="1">
      <alignment vertical="center" wrapText="1"/>
    </xf>
    <xf numFmtId="0" fontId="7" fillId="0" borderId="117" xfId="0" applyFont="1" applyBorder="1" applyAlignment="1">
      <alignment horizontal="center" vertical="center" wrapText="1"/>
    </xf>
    <xf numFmtId="164" fontId="7" fillId="0" borderId="117" xfId="0" applyNumberFormat="1" applyFont="1" applyBorder="1" applyAlignment="1">
      <alignment horizontal="center" vertical="center"/>
    </xf>
    <xf numFmtId="166" fontId="9" fillId="20" borderId="161" xfId="0" applyNumberFormat="1" applyFont="1" applyFill="1" applyBorder="1" applyAlignment="1">
      <alignment vertical="center" wrapText="1"/>
    </xf>
    <xf numFmtId="166" fontId="9" fillId="20" borderId="143" xfId="0" applyNumberFormat="1" applyFont="1" applyFill="1" applyBorder="1" applyAlignment="1">
      <alignment vertical="center" wrapText="1"/>
    </xf>
    <xf numFmtId="0" fontId="9" fillId="2" borderId="162" xfId="0" applyFont="1" applyFill="1" applyBorder="1" applyAlignment="1">
      <alignment vertical="center" wrapText="1"/>
    </xf>
    <xf numFmtId="0" fontId="9" fillId="2" borderId="163" xfId="0" applyFont="1" applyFill="1" applyBorder="1" applyAlignment="1">
      <alignment vertical="center" wrapText="1"/>
    </xf>
    <xf numFmtId="0" fontId="9" fillId="2" borderId="164" xfId="0" applyFont="1" applyFill="1" applyBorder="1" applyAlignment="1">
      <alignment vertical="center" wrapText="1"/>
    </xf>
    <xf numFmtId="0" fontId="7" fillId="18" borderId="165" xfId="0" applyFont="1" applyFill="1" applyBorder="1" applyAlignment="1">
      <alignment vertical="center"/>
    </xf>
    <xf numFmtId="0" fontId="7" fillId="18" borderId="166" xfId="0" applyFont="1" applyFill="1" applyBorder="1" applyAlignment="1">
      <alignment vertical="center"/>
    </xf>
    <xf numFmtId="0" fontId="7" fillId="18" borderId="166" xfId="0" applyFont="1" applyFill="1" applyBorder="1" applyAlignment="1">
      <alignment horizontal="center" vertical="center"/>
    </xf>
    <xf numFmtId="0" fontId="7" fillId="18" borderId="166" xfId="0" applyFont="1" applyFill="1" applyBorder="1" applyAlignment="1">
      <alignment horizontal="center" vertical="top"/>
    </xf>
    <xf numFmtId="0" fontId="7" fillId="18" borderId="167" xfId="0" applyFont="1" applyFill="1" applyBorder="1" applyAlignment="1">
      <alignment vertical="center"/>
    </xf>
    <xf numFmtId="0" fontId="9" fillId="2" borderId="119" xfId="0" applyFont="1" applyFill="1" applyBorder="1" applyAlignment="1">
      <alignment horizontal="center" vertical="center" wrapText="1"/>
    </xf>
    <xf numFmtId="0" fontId="15" fillId="2" borderId="88" xfId="0" applyFont="1" applyFill="1" applyBorder="1" applyAlignment="1">
      <alignment horizontal="right" vertical="center" wrapText="1"/>
    </xf>
    <xf numFmtId="165" fontId="11" fillId="2" borderId="88" xfId="0" applyNumberFormat="1" applyFont="1" applyFill="1" applyBorder="1" applyAlignment="1">
      <alignment vertical="center" wrapText="1"/>
    </xf>
    <xf numFmtId="166" fontId="13" fillId="0" borderId="119" xfId="0" applyNumberFormat="1" applyFont="1" applyBorder="1" applyAlignment="1">
      <alignment vertical="center" wrapText="1"/>
    </xf>
    <xf numFmtId="0" fontId="9" fillId="2" borderId="168" xfId="0" applyFont="1" applyFill="1" applyBorder="1" applyAlignment="1">
      <alignment vertical="center" wrapText="1"/>
    </xf>
    <xf numFmtId="0" fontId="9" fillId="2" borderId="169" xfId="0" applyFont="1" applyFill="1" applyBorder="1" applyAlignment="1">
      <alignment vertical="center" wrapText="1"/>
    </xf>
    <xf numFmtId="0" fontId="9" fillId="2" borderId="170" xfId="0" applyFont="1" applyFill="1" applyBorder="1" applyAlignment="1">
      <alignment vertical="center" wrapText="1"/>
    </xf>
    <xf numFmtId="166" fontId="9" fillId="20" borderId="129" xfId="0" applyNumberFormat="1" applyFont="1" applyFill="1" applyBorder="1" applyAlignment="1">
      <alignment vertical="center" wrapText="1"/>
    </xf>
    <xf numFmtId="166" fontId="9" fillId="20" borderId="88" xfId="0" applyNumberFormat="1" applyFont="1" applyFill="1" applyBorder="1" applyAlignment="1">
      <alignment vertical="center" wrapText="1"/>
    </xf>
    <xf numFmtId="166" fontId="9" fillId="20" borderId="116" xfId="0" applyNumberFormat="1" applyFont="1" applyFill="1" applyBorder="1" applyAlignment="1">
      <alignment vertical="center" wrapText="1"/>
    </xf>
    <xf numFmtId="14" fontId="1" fillId="2" borderId="88" xfId="0" applyNumberFormat="1" applyFont="1" applyFill="1" applyBorder="1"/>
    <xf numFmtId="166" fontId="13" fillId="0" borderId="13" xfId="0" applyNumberFormat="1" applyFont="1" applyBorder="1" applyAlignment="1">
      <alignment horizontal="center" vertical="center" wrapText="1"/>
    </xf>
    <xf numFmtId="166" fontId="13" fillId="15" borderId="13" xfId="0" applyNumberFormat="1" applyFont="1" applyFill="1" applyBorder="1" applyAlignment="1">
      <alignment horizontal="right" vertical="center" wrapText="1"/>
    </xf>
    <xf numFmtId="0" fontId="9" fillId="0" borderId="13" xfId="0" applyFont="1" applyBorder="1" applyAlignment="1">
      <alignment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9" fillId="2" borderId="171" xfId="0" applyFont="1" applyFill="1" applyBorder="1" applyAlignment="1">
      <alignment vertical="center" wrapText="1"/>
    </xf>
    <xf numFmtId="166" fontId="9" fillId="20" borderId="146" xfId="0" applyNumberFormat="1" applyFont="1" applyFill="1" applyBorder="1" applyAlignment="1">
      <alignment vertical="center" wrapText="1"/>
    </xf>
    <xf numFmtId="44" fontId="13" fillId="0" borderId="13" xfId="0" applyNumberFormat="1" applyFont="1" applyBorder="1" applyAlignment="1">
      <alignment horizontal="center" vertical="center" wrapText="1"/>
    </xf>
    <xf numFmtId="166" fontId="7" fillId="14" borderId="116" xfId="0" applyNumberFormat="1" applyFont="1" applyFill="1" applyBorder="1" applyAlignment="1">
      <alignment horizontal="left" vertical="center"/>
    </xf>
    <xf numFmtId="0" fontId="15" fillId="2" borderId="144" xfId="0" applyFont="1" applyFill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 wrapText="1"/>
    </xf>
    <xf numFmtId="0" fontId="7" fillId="0" borderId="172" xfId="0" applyFont="1" applyBorder="1" applyAlignment="1">
      <alignment vertical="center" wrapText="1"/>
    </xf>
    <xf numFmtId="0" fontId="13" fillId="0" borderId="173" xfId="0" applyFont="1" applyBorder="1" applyAlignment="1">
      <alignment horizontal="center" vertical="center" wrapText="1"/>
    </xf>
    <xf numFmtId="0" fontId="13" fillId="0" borderId="174" xfId="0" applyFont="1" applyBorder="1" applyAlignment="1">
      <alignment horizontal="center" vertical="center" wrapText="1"/>
    </xf>
    <xf numFmtId="0" fontId="7" fillId="0" borderId="176" xfId="0" applyFont="1" applyBorder="1" applyAlignment="1">
      <alignment vertical="center" wrapText="1"/>
    </xf>
    <xf numFmtId="0" fontId="13" fillId="0" borderId="177" xfId="0" applyFont="1" applyBorder="1" applyAlignment="1">
      <alignment horizontal="center" vertical="center" wrapText="1"/>
    </xf>
    <xf numFmtId="0" fontId="13" fillId="0" borderId="178" xfId="0" applyFont="1" applyBorder="1" applyAlignment="1">
      <alignment horizontal="center" vertical="center" wrapText="1"/>
    </xf>
    <xf numFmtId="0" fontId="7" fillId="0" borderId="172" xfId="0" applyFont="1" applyBorder="1" applyAlignment="1">
      <alignment horizontal="left" vertical="center" wrapText="1"/>
    </xf>
    <xf numFmtId="0" fontId="13" fillId="0" borderId="179" xfId="0" applyFont="1" applyBorder="1" applyAlignment="1">
      <alignment horizontal="center" vertical="center" wrapText="1"/>
    </xf>
    <xf numFmtId="0" fontId="7" fillId="0" borderId="181" xfId="0" applyFont="1" applyBorder="1" applyAlignment="1">
      <alignment horizontal="left" vertical="center" wrapText="1"/>
    </xf>
    <xf numFmtId="0" fontId="13" fillId="0" borderId="181" xfId="0" applyFont="1" applyBorder="1" applyAlignment="1">
      <alignment horizontal="center" vertical="center"/>
    </xf>
    <xf numFmtId="0" fontId="13" fillId="0" borderId="181" xfId="0" applyFont="1" applyBorder="1" applyAlignment="1">
      <alignment horizontal="center" vertical="center" wrapText="1"/>
    </xf>
    <xf numFmtId="44" fontId="13" fillId="0" borderId="182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83" xfId="0" applyFont="1" applyBorder="1" applyAlignment="1">
      <alignment vertical="center" wrapText="1"/>
    </xf>
    <xf numFmtId="0" fontId="7" fillId="0" borderId="176" xfId="0" applyFont="1" applyBorder="1" applyAlignment="1">
      <alignment horizontal="left" vertical="center" wrapText="1"/>
    </xf>
    <xf numFmtId="0" fontId="13" fillId="19" borderId="175" xfId="0" applyFont="1" applyFill="1" applyBorder="1" applyAlignment="1">
      <alignment horizontal="left" vertical="center" wrapText="1"/>
    </xf>
    <xf numFmtId="0" fontId="7" fillId="0" borderId="180" xfId="0" applyFont="1" applyBorder="1" applyAlignment="1">
      <alignment horizontal="left" vertical="center" wrapText="1"/>
    </xf>
    <xf numFmtId="0" fontId="13" fillId="0" borderId="184" xfId="0" applyFont="1" applyBorder="1" applyAlignment="1">
      <alignment horizontal="center" vertical="center" wrapText="1"/>
    </xf>
    <xf numFmtId="0" fontId="9" fillId="2" borderId="108" xfId="0" applyFont="1" applyFill="1" applyBorder="1" applyAlignment="1">
      <alignment horizontal="right" vertical="center" wrapText="1"/>
    </xf>
    <xf numFmtId="166" fontId="7" fillId="14" borderId="117" xfId="0" applyNumberFormat="1" applyFont="1" applyFill="1" applyBorder="1" applyAlignment="1">
      <alignment horizontal="left" vertical="center"/>
    </xf>
    <xf numFmtId="0" fontId="7" fillId="19" borderId="110" xfId="0" applyFont="1" applyFill="1" applyBorder="1" applyAlignment="1">
      <alignment vertical="center" wrapText="1"/>
    </xf>
    <xf numFmtId="0" fontId="13" fillId="19" borderId="115" xfId="0" applyFont="1" applyFill="1" applyBorder="1" applyAlignment="1">
      <alignment horizontal="left" vertical="center" wrapText="1"/>
    </xf>
    <xf numFmtId="0" fontId="7" fillId="19" borderId="110" xfId="0" applyFont="1" applyFill="1" applyBorder="1" applyAlignment="1">
      <alignment horizontal="left" vertical="center" wrapText="1"/>
    </xf>
    <xf numFmtId="0" fontId="7" fillId="19" borderId="112" xfId="0" applyFont="1" applyFill="1" applyBorder="1" applyAlignment="1">
      <alignment horizontal="left" vertical="center" wrapText="1"/>
    </xf>
    <xf numFmtId="0" fontId="13" fillId="19" borderId="112" xfId="0" applyFont="1" applyFill="1" applyBorder="1" applyAlignment="1">
      <alignment horizontal="left" vertical="center" wrapText="1"/>
    </xf>
    <xf numFmtId="0" fontId="7" fillId="0" borderId="121" xfId="0" applyFont="1" applyBorder="1" applyAlignment="1">
      <alignment horizontal="left" vertical="center" wrapText="1"/>
    </xf>
    <xf numFmtId="0" fontId="9" fillId="20" borderId="124" xfId="0" applyFont="1" applyFill="1" applyBorder="1" applyAlignment="1">
      <alignment horizontal="center" vertical="center" wrapText="1"/>
    </xf>
    <xf numFmtId="166" fontId="9" fillId="20" borderId="111" xfId="0" applyNumberFormat="1" applyFont="1" applyFill="1" applyBorder="1" applyAlignment="1">
      <alignment vertical="center" wrapText="1"/>
    </xf>
    <xf numFmtId="0" fontId="7" fillId="0" borderId="185" xfId="0" applyFont="1" applyBorder="1" applyAlignment="1">
      <alignment vertical="center" wrapText="1"/>
    </xf>
    <xf numFmtId="0" fontId="7" fillId="0" borderId="186" xfId="0" applyFont="1" applyBorder="1" applyAlignment="1">
      <alignment vertical="center" wrapText="1"/>
    </xf>
    <xf numFmtId="0" fontId="7" fillId="17" borderId="187" xfId="0" applyFont="1" applyFill="1" applyBorder="1" applyAlignment="1">
      <alignment horizontal="left" vertical="center" wrapText="1"/>
    </xf>
    <xf numFmtId="0" fontId="7" fillId="17" borderId="188" xfId="0" applyFont="1" applyFill="1" applyBorder="1" applyAlignment="1">
      <alignment horizontal="left" vertical="center" wrapText="1"/>
    </xf>
    <xf numFmtId="0" fontId="9" fillId="2" borderId="76" xfId="0" applyFont="1" applyFill="1" applyBorder="1" applyAlignment="1">
      <alignment vertical="top" wrapText="1"/>
    </xf>
    <xf numFmtId="0" fontId="4" fillId="0" borderId="74" xfId="0" applyFont="1" applyBorder="1"/>
    <xf numFmtId="0" fontId="9" fillId="3" borderId="76" xfId="0" applyFont="1" applyFill="1" applyBorder="1" applyAlignment="1">
      <alignment vertical="top" wrapText="1"/>
    </xf>
    <xf numFmtId="0" fontId="4" fillId="0" borderId="75" xfId="0" applyFont="1" applyBorder="1"/>
    <xf numFmtId="0" fontId="7" fillId="6" borderId="67" xfId="0" applyFont="1" applyFill="1" applyBorder="1" applyAlignment="1">
      <alignment vertical="top" wrapText="1"/>
    </xf>
    <xf numFmtId="0" fontId="4" fillId="0" borderId="68" xfId="0" applyFont="1" applyBorder="1"/>
    <xf numFmtId="0" fontId="7" fillId="6" borderId="46" xfId="0" applyFont="1" applyFill="1" applyBorder="1" applyAlignment="1">
      <alignment vertical="top" wrapText="1"/>
    </xf>
    <xf numFmtId="0" fontId="4" fillId="0" borderId="69" xfId="0" applyFont="1" applyBorder="1"/>
    <xf numFmtId="0" fontId="7" fillId="6" borderId="67" xfId="0" applyFont="1" applyFill="1" applyBorder="1" applyAlignment="1">
      <alignment horizontal="left" vertical="top" wrapText="1"/>
    </xf>
    <xf numFmtId="0" fontId="4" fillId="0" borderId="43" xfId="0" applyFont="1" applyBorder="1"/>
    <xf numFmtId="0" fontId="4" fillId="0" borderId="15" xfId="0" applyFont="1" applyBorder="1"/>
    <xf numFmtId="0" fontId="4" fillId="0" borderId="32" xfId="0" applyFont="1" applyBorder="1"/>
    <xf numFmtId="0" fontId="4" fillId="0" borderId="16" xfId="0" applyFont="1" applyBorder="1"/>
    <xf numFmtId="0" fontId="7" fillId="6" borderId="43" xfId="0" applyFont="1" applyFill="1" applyBorder="1" applyAlignment="1">
      <alignment horizontal="left" vertical="top" wrapText="1"/>
    </xf>
    <xf numFmtId="0" fontId="7" fillId="6" borderId="68" xfId="0" applyFont="1" applyFill="1" applyBorder="1" applyAlignment="1">
      <alignment horizontal="left" vertical="top" wrapText="1"/>
    </xf>
    <xf numFmtId="0" fontId="7" fillId="6" borderId="32" xfId="0" applyFont="1" applyFill="1" applyBorder="1" applyAlignment="1">
      <alignment vertical="top" wrapText="1"/>
    </xf>
    <xf numFmtId="0" fontId="7" fillId="6" borderId="69" xfId="0" applyFont="1" applyFill="1" applyBorder="1" applyAlignment="1">
      <alignment vertical="top" wrapText="1"/>
    </xf>
    <xf numFmtId="0" fontId="7" fillId="6" borderId="100" xfId="0" applyFont="1" applyFill="1" applyBorder="1" applyAlignment="1">
      <alignment vertical="top" wrapText="1"/>
    </xf>
    <xf numFmtId="0" fontId="4" fillId="0" borderId="20" xfId="0" applyFont="1" applyBorder="1"/>
    <xf numFmtId="0" fontId="4" fillId="0" borderId="22" xfId="0" applyFont="1" applyBorder="1"/>
    <xf numFmtId="0" fontId="7" fillId="6" borderId="39" xfId="0" applyFont="1" applyFill="1" applyBorder="1" applyAlignment="1">
      <alignment vertical="top" wrapText="1"/>
    </xf>
    <xf numFmtId="0" fontId="4" fillId="0" borderId="21" xfId="0" applyFont="1" applyBorder="1"/>
    <xf numFmtId="0" fontId="4" fillId="0" borderId="23" xfId="0" applyFont="1" applyBorder="1"/>
    <xf numFmtId="166" fontId="7" fillId="0" borderId="67" xfId="0" applyNumberFormat="1" applyFont="1" applyBorder="1" applyAlignment="1">
      <alignment horizontal="left" vertical="top"/>
    </xf>
    <xf numFmtId="166" fontId="7" fillId="0" borderId="46" xfId="0" applyNumberFormat="1" applyFont="1" applyBorder="1" applyAlignment="1">
      <alignment horizontal="left" vertical="top"/>
    </xf>
    <xf numFmtId="165" fontId="7" fillId="0" borderId="85" xfId="0" applyNumberFormat="1" applyFont="1" applyBorder="1" applyAlignment="1">
      <alignment horizontal="right" vertical="top" wrapText="1"/>
    </xf>
    <xf numFmtId="0" fontId="4" fillId="0" borderId="89" xfId="0" applyFont="1" applyBorder="1"/>
    <xf numFmtId="166" fontId="13" fillId="0" borderId="46" xfId="0" applyNumberFormat="1" applyFont="1" applyBorder="1" applyAlignment="1">
      <alignment horizontal="right" vertical="top" wrapText="1"/>
    </xf>
    <xf numFmtId="166" fontId="7" fillId="0" borderId="46" xfId="0" applyNumberFormat="1" applyFont="1" applyBorder="1" applyAlignment="1">
      <alignment horizontal="left" vertical="top" wrapText="1"/>
    </xf>
    <xf numFmtId="0" fontId="7" fillId="6" borderId="46" xfId="0" applyFont="1" applyFill="1" applyBorder="1" applyAlignment="1">
      <alignment horizontal="left" vertical="top" wrapText="1"/>
    </xf>
    <xf numFmtId="166" fontId="7" fillId="5" borderId="67" xfId="0" applyNumberFormat="1" applyFont="1" applyFill="1" applyBorder="1" applyAlignment="1">
      <alignment horizontal="left" vertical="top"/>
    </xf>
    <xf numFmtId="166" fontId="7" fillId="0" borderId="46" xfId="0" applyNumberFormat="1" applyFont="1" applyBorder="1" applyAlignment="1">
      <alignment horizontal="center" vertical="top"/>
    </xf>
    <xf numFmtId="0" fontId="2" fillId="0" borderId="41" xfId="0" applyFont="1" applyBorder="1" applyAlignment="1">
      <alignment horizontal="center"/>
    </xf>
    <xf numFmtId="0" fontId="4" fillId="0" borderId="42" xfId="0" applyFont="1" applyBorder="1"/>
    <xf numFmtId="0" fontId="4" fillId="0" borderId="51" xfId="0" applyFont="1" applyBorder="1"/>
    <xf numFmtId="0" fontId="4" fillId="0" borderId="52" xfId="0" applyFont="1" applyBorder="1"/>
    <xf numFmtId="166" fontId="7" fillId="0" borderId="46" xfId="0" applyNumberFormat="1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4" fillId="0" borderId="93" xfId="0" applyFont="1" applyBorder="1"/>
    <xf numFmtId="0" fontId="4" fillId="0" borderId="35" xfId="0" applyFont="1" applyBorder="1"/>
    <xf numFmtId="0" fontId="4" fillId="0" borderId="98" xfId="0" applyFont="1" applyBorder="1"/>
    <xf numFmtId="0" fontId="0" fillId="0" borderId="0" xfId="0"/>
    <xf numFmtId="0" fontId="4" fillId="0" borderId="40" xfId="0" applyFont="1" applyBorder="1"/>
    <xf numFmtId="0" fontId="7" fillId="6" borderId="35" xfId="0" applyFont="1" applyFill="1" applyBorder="1" applyAlignment="1">
      <alignment vertical="top" wrapText="1"/>
    </xf>
    <xf numFmtId="0" fontId="4" fillId="0" borderId="37" xfId="0" applyFont="1" applyBorder="1"/>
    <xf numFmtId="166" fontId="7" fillId="5" borderId="43" xfId="0" applyNumberFormat="1" applyFont="1" applyFill="1" applyBorder="1" applyAlignment="1">
      <alignment horizontal="left" vertical="top"/>
    </xf>
    <xf numFmtId="166" fontId="7" fillId="0" borderId="35" xfId="0" applyNumberFormat="1" applyFont="1" applyBorder="1" applyAlignment="1">
      <alignment horizontal="left" vertical="top"/>
    </xf>
    <xf numFmtId="0" fontId="4" fillId="0" borderId="99" xfId="0" applyFont="1" applyBorder="1"/>
    <xf numFmtId="0" fontId="4" fillId="0" borderId="24" xfId="0" applyFont="1" applyBorder="1"/>
    <xf numFmtId="0" fontId="7" fillId="0" borderId="30" xfId="0" applyFont="1" applyBorder="1" applyAlignment="1">
      <alignment horizontal="left" vertical="top" wrapText="1"/>
    </xf>
    <xf numFmtId="0" fontId="7" fillId="6" borderId="21" xfId="0" applyFont="1" applyFill="1" applyBorder="1" applyAlignment="1">
      <alignment vertical="top" wrapText="1"/>
    </xf>
    <xf numFmtId="166" fontId="7" fillId="5" borderId="46" xfId="0" applyNumberFormat="1" applyFont="1" applyFill="1" applyBorder="1" applyAlignment="1">
      <alignment vertical="top"/>
    </xf>
    <xf numFmtId="0" fontId="7" fillId="6" borderId="80" xfId="0" applyFont="1" applyFill="1" applyBorder="1" applyAlignment="1">
      <alignment horizontal="left" vertical="top" wrapText="1"/>
    </xf>
    <xf numFmtId="166" fontId="7" fillId="0" borderId="46" xfId="0" applyNumberFormat="1" applyFont="1" applyBorder="1" applyAlignment="1">
      <alignment vertical="top"/>
    </xf>
    <xf numFmtId="166" fontId="7" fillId="7" borderId="38" xfId="0" applyNumberFormat="1" applyFont="1" applyFill="1" applyBorder="1" applyAlignment="1">
      <alignment horizontal="left" vertical="top"/>
    </xf>
    <xf numFmtId="0" fontId="4" fillId="0" borderId="49" xfId="0" applyFont="1" applyBorder="1"/>
    <xf numFmtId="0" fontId="9" fillId="3" borderId="45" xfId="0" applyFont="1" applyFill="1" applyBorder="1" applyAlignment="1">
      <alignment horizontal="center" vertical="top" wrapText="1"/>
    </xf>
    <xf numFmtId="0" fontId="4" fillId="0" borderId="72" xfId="0" applyFont="1" applyBorder="1"/>
    <xf numFmtId="0" fontId="4" fillId="0" borderId="56" xfId="0" applyFont="1" applyBorder="1"/>
    <xf numFmtId="0" fontId="7" fillId="6" borderId="20" xfId="0" applyFont="1" applyFill="1" applyBorder="1" applyAlignment="1">
      <alignment vertical="top" wrapText="1"/>
    </xf>
    <xf numFmtId="166" fontId="7" fillId="5" borderId="46" xfId="0" applyNumberFormat="1" applyFont="1" applyFill="1" applyBorder="1" applyAlignment="1">
      <alignment horizontal="left" vertical="top"/>
    </xf>
    <xf numFmtId="0" fontId="3" fillId="2" borderId="87" xfId="0" applyFont="1" applyFill="1" applyBorder="1" applyAlignment="1">
      <alignment vertical="top"/>
    </xf>
    <xf numFmtId="0" fontId="4" fillId="0" borderId="88" xfId="0" applyFont="1" applyBorder="1"/>
    <xf numFmtId="0" fontId="4" fillId="0" borderId="87" xfId="0" applyFont="1" applyBorder="1"/>
    <xf numFmtId="0" fontId="9" fillId="2" borderId="52" xfId="0" applyFont="1" applyFill="1" applyBorder="1" applyAlignment="1">
      <alignment vertical="top" wrapText="1"/>
    </xf>
    <xf numFmtId="0" fontId="9" fillId="3" borderId="52" xfId="0" applyFont="1" applyFill="1" applyBorder="1" applyAlignment="1">
      <alignment vertical="top" wrapText="1"/>
    </xf>
    <xf numFmtId="166" fontId="7" fillId="5" borderId="82" xfId="0" applyNumberFormat="1" applyFont="1" applyFill="1" applyBorder="1" applyAlignment="1">
      <alignment horizontal="center" vertical="top"/>
    </xf>
    <xf numFmtId="0" fontId="4" fillId="0" borderId="96" xfId="0" applyFont="1" applyBorder="1"/>
    <xf numFmtId="0" fontId="7" fillId="6" borderId="88" xfId="0" applyFont="1" applyFill="1" applyBorder="1" applyAlignment="1">
      <alignment horizontal="left" vertical="center" wrapText="1"/>
    </xf>
    <xf numFmtId="167" fontId="13" fillId="0" borderId="88" xfId="0" applyNumberFormat="1" applyFont="1" applyBorder="1" applyAlignment="1">
      <alignment horizontal="center" vertical="center" wrapText="1"/>
    </xf>
    <xf numFmtId="0" fontId="13" fillId="0" borderId="117" xfId="0" applyFont="1" applyBorder="1" applyAlignment="1">
      <alignment horizontal="left" vertical="center" wrapText="1"/>
    </xf>
    <xf numFmtId="167" fontId="13" fillId="0" borderId="117" xfId="0" applyNumberFormat="1" applyFont="1" applyBorder="1" applyAlignment="1">
      <alignment horizontal="center" vertical="center" wrapText="1"/>
    </xf>
    <xf numFmtId="0" fontId="7" fillId="6" borderId="114" xfId="0" applyFont="1" applyFill="1" applyBorder="1" applyAlignment="1">
      <alignment horizontal="left" vertical="center" wrapText="1"/>
    </xf>
    <xf numFmtId="0" fontId="9" fillId="2" borderId="113" xfId="0" applyFont="1" applyFill="1" applyBorder="1" applyAlignment="1">
      <alignment horizontal="right" vertical="center" wrapText="1"/>
    </xf>
    <xf numFmtId="0" fontId="0" fillId="0" borderId="117" xfId="0" applyBorder="1"/>
    <xf numFmtId="0" fontId="13" fillId="0" borderId="12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top" wrapText="1"/>
    </xf>
  </cellXfs>
  <cellStyles count="4">
    <cellStyle name="Accent2" xfId="3" builtinId="33"/>
    <cellStyle name="Standaard" xfId="0" builtinId="0"/>
    <cellStyle name="Standaard 2" xfId="2" xr:uid="{6583713D-8BFE-49F0-94EB-7850CFAE7152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0" cy="1333500"/>
    <xdr:pic>
      <xdr:nvPicPr>
        <xdr:cNvPr id="2" name="image1.jp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0</xdr:colOff>
      <xdr:row>0</xdr:row>
      <xdr:rowOff>0</xdr:rowOff>
    </xdr:from>
    <xdr:to>
      <xdr:col>6</xdr:col>
      <xdr:colOff>47507</xdr:colOff>
      <xdr:row>3</xdr:row>
      <xdr:rowOff>152400</xdr:rowOff>
    </xdr:to>
    <xdr:pic>
      <xdr:nvPicPr>
        <xdr:cNvPr id="3" name="Afbeelding 2" descr="Naam verantwoording Uiterste datum aanlevering Concept ISD  productieverantwoording 1 maart 2020 Gewaarmerkte en getekende ISD pr">
          <a:extLst>
            <a:ext uri="{FF2B5EF4-FFF2-40B4-BE49-F238E27FC236}">
              <a16:creationId xmlns:a16="http://schemas.microsoft.com/office/drawing/2014/main" id="{C1467C3D-F7F2-4ADB-BF20-6017CDDB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1010" y="0"/>
          <a:ext cx="1374657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</xdr:row>
      <xdr:rowOff>0</xdr:rowOff>
    </xdr:from>
    <xdr:ext cx="0" cy="1333500"/>
    <xdr:pic>
      <xdr:nvPicPr>
        <xdr:cNvPr id="2" name="image1.jpg" title="Afbeelding">
          <a:extLst>
            <a:ext uri="{FF2B5EF4-FFF2-40B4-BE49-F238E27FC236}">
              <a16:creationId xmlns:a16="http://schemas.microsoft.com/office/drawing/2014/main" id="{EA8E33D8-F3FA-4320-88BB-02C3B7FD53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78700" y="800100"/>
          <a:ext cx="0" cy="1333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964"/>
  <sheetViews>
    <sheetView tabSelected="1" zoomScaleNormal="100" workbookViewId="0">
      <selection activeCell="J38" sqref="J38"/>
    </sheetView>
  </sheetViews>
  <sheetFormatPr defaultColWidth="11.07421875" defaultRowHeight="15.5" x14ac:dyDescent="0.35"/>
  <cols>
    <col min="1" max="1" width="5.23046875" customWidth="1"/>
    <col min="2" max="2" width="35.69140625" bestFit="1" customWidth="1"/>
    <col min="3" max="3" width="52.3046875" customWidth="1"/>
    <col min="4" max="4" width="25.23046875" customWidth="1"/>
    <col min="5" max="5" width="13.84375" bestFit="1" customWidth="1"/>
    <col min="6" max="7" width="16.07421875" customWidth="1"/>
    <col min="8" max="8" width="12.07421875" bestFit="1" customWidth="1"/>
  </cols>
  <sheetData>
    <row r="1" spans="1:53" x14ac:dyDescent="0.35">
      <c r="A1" s="503"/>
      <c r="B1" s="504"/>
      <c r="C1" s="504"/>
      <c r="D1" s="504"/>
      <c r="E1" s="504"/>
      <c r="F1" s="504"/>
      <c r="G1" s="504"/>
      <c r="H1" s="505"/>
    </row>
    <row r="2" spans="1:53" ht="27.5" x14ac:dyDescent="0.35">
      <c r="A2" s="506" t="s">
        <v>0</v>
      </c>
      <c r="B2" s="303"/>
      <c r="C2" s="303"/>
      <c r="D2" s="303"/>
      <c r="E2" s="303"/>
      <c r="F2" s="303"/>
      <c r="G2" s="303"/>
      <c r="H2" s="507"/>
    </row>
    <row r="3" spans="1:53" x14ac:dyDescent="0.35">
      <c r="A3" s="508"/>
      <c r="B3" s="641"/>
      <c r="C3" s="303"/>
      <c r="D3" s="303"/>
      <c r="E3" s="303"/>
      <c r="F3" s="303"/>
      <c r="G3" s="303"/>
      <c r="H3" s="507"/>
    </row>
    <row r="4" spans="1:53" x14ac:dyDescent="0.35">
      <c r="A4" s="508"/>
      <c r="B4" s="641"/>
      <c r="C4" s="303"/>
      <c r="D4" s="303"/>
      <c r="E4" s="303"/>
      <c r="F4" s="303"/>
      <c r="G4" s="303"/>
      <c r="H4" s="507"/>
    </row>
    <row r="5" spans="1:53" x14ac:dyDescent="0.35">
      <c r="A5" s="508"/>
      <c r="B5" s="641"/>
      <c r="C5" s="303"/>
      <c r="D5" s="303"/>
      <c r="E5" s="303"/>
      <c r="F5" s="303"/>
      <c r="G5" s="303"/>
      <c r="H5" s="507"/>
    </row>
    <row r="6" spans="1:53" x14ac:dyDescent="0.35">
      <c r="A6" s="508"/>
      <c r="B6" s="303"/>
      <c r="C6" s="303"/>
      <c r="D6" s="303"/>
      <c r="E6" s="303"/>
      <c r="F6" s="303"/>
      <c r="G6" s="303"/>
      <c r="H6" s="507"/>
    </row>
    <row r="7" spans="1:53" ht="39" x14ac:dyDescent="0.35">
      <c r="A7" s="509" t="s">
        <v>1</v>
      </c>
      <c r="B7" s="421" t="s">
        <v>2</v>
      </c>
      <c r="C7" s="421" t="s">
        <v>3</v>
      </c>
      <c r="D7" s="421" t="s">
        <v>4</v>
      </c>
      <c r="E7" s="421" t="s">
        <v>457</v>
      </c>
      <c r="F7" s="631" t="s">
        <v>458</v>
      </c>
      <c r="G7" s="421" t="s">
        <v>459</v>
      </c>
      <c r="H7" s="510" t="s">
        <v>5</v>
      </c>
    </row>
    <row r="8" spans="1:53" x14ac:dyDescent="0.35">
      <c r="A8" s="511">
        <v>1</v>
      </c>
      <c r="B8" s="422" t="s">
        <v>6</v>
      </c>
      <c r="C8" s="423"/>
      <c r="D8" s="423"/>
      <c r="E8" s="423"/>
      <c r="F8" s="423"/>
      <c r="G8" s="423"/>
      <c r="H8" s="512"/>
    </row>
    <row r="9" spans="1:53" x14ac:dyDescent="0.35">
      <c r="A9" s="528" t="s">
        <v>7</v>
      </c>
      <c r="B9" s="493" t="s">
        <v>8</v>
      </c>
      <c r="C9" s="493"/>
      <c r="D9" s="550"/>
      <c r="E9" s="425"/>
      <c r="F9" s="426"/>
      <c r="G9" s="426"/>
      <c r="H9" s="513"/>
    </row>
    <row r="10" spans="1:53" ht="16" thickBot="1" x14ac:dyDescent="0.4">
      <c r="A10" s="551" t="s">
        <v>7</v>
      </c>
      <c r="B10" s="552" t="s">
        <v>8</v>
      </c>
      <c r="C10" s="553" t="s">
        <v>9</v>
      </c>
      <c r="D10" s="554" t="s">
        <v>10</v>
      </c>
      <c r="E10" s="555">
        <v>45001</v>
      </c>
      <c r="F10" s="428">
        <v>3.78</v>
      </c>
      <c r="G10" s="428">
        <v>3.78</v>
      </c>
      <c r="H10" s="514"/>
    </row>
    <row r="11" spans="1:53" s="298" customFormat="1" x14ac:dyDescent="0.35">
      <c r="A11" s="528" t="s">
        <v>11</v>
      </c>
      <c r="B11" s="493" t="s">
        <v>12</v>
      </c>
      <c r="C11" s="493"/>
      <c r="D11" s="497"/>
      <c r="E11" s="433"/>
      <c r="F11" s="434"/>
      <c r="G11" s="425"/>
      <c r="H11" s="515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242" customFormat="1" ht="16" thickBot="1" x14ac:dyDescent="0.4">
      <c r="A12" s="489" t="s">
        <v>11</v>
      </c>
      <c r="B12" s="490" t="s">
        <v>12</v>
      </c>
      <c r="C12" s="548" t="s">
        <v>13</v>
      </c>
      <c r="D12" s="549" t="s">
        <v>10</v>
      </c>
      <c r="E12" s="499">
        <v>54001</v>
      </c>
      <c r="F12" s="428">
        <v>3.37</v>
      </c>
      <c r="G12" s="428">
        <v>3.03</v>
      </c>
      <c r="H12" s="51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298" customFormat="1" x14ac:dyDescent="0.35">
      <c r="A13" s="528" t="s">
        <v>14</v>
      </c>
      <c r="B13" s="493" t="s">
        <v>15</v>
      </c>
      <c r="C13" s="424"/>
      <c r="D13" s="546"/>
      <c r="E13" s="547"/>
      <c r="F13" s="670"/>
      <c r="G13" s="632"/>
      <c r="H13" s="650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242" customFormat="1" x14ac:dyDescent="0.35">
      <c r="A14" s="575" t="s">
        <v>14</v>
      </c>
      <c r="B14" s="672" t="s">
        <v>16</v>
      </c>
      <c r="C14" s="544" t="s">
        <v>17</v>
      </c>
      <c r="D14" s="443" t="s">
        <v>10</v>
      </c>
      <c r="E14" s="441" t="s">
        <v>18</v>
      </c>
      <c r="F14" s="671">
        <v>5.0199999999999996</v>
      </c>
      <c r="G14" s="671">
        <v>4.5199999999999996</v>
      </c>
      <c r="H14" s="45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242" customFormat="1" x14ac:dyDescent="0.35">
      <c r="A15" s="576"/>
      <c r="B15" s="673"/>
      <c r="C15" s="668" t="s">
        <v>41</v>
      </c>
      <c r="D15" s="665" t="s">
        <v>42</v>
      </c>
      <c r="E15" s="669">
        <v>54017</v>
      </c>
      <c r="F15" s="671">
        <v>873.76</v>
      </c>
      <c r="G15" s="671">
        <v>873.76</v>
      </c>
      <c r="H15" s="45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242" customFormat="1" x14ac:dyDescent="0.35">
      <c r="A16" s="576"/>
      <c r="B16" s="581" t="s">
        <v>19</v>
      </c>
      <c r="C16" s="652" t="s">
        <v>20</v>
      </c>
      <c r="D16" s="653" t="s">
        <v>10</v>
      </c>
      <c r="E16" s="653" t="s">
        <v>21</v>
      </c>
      <c r="F16" s="545">
        <v>3.84</v>
      </c>
      <c r="G16" s="649">
        <v>3.45</v>
      </c>
      <c r="H16" s="654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242" customFormat="1" x14ac:dyDescent="0.35">
      <c r="A17" s="576"/>
      <c r="B17" s="581"/>
      <c r="C17" s="655" t="s">
        <v>22</v>
      </c>
      <c r="D17" s="656" t="s">
        <v>10</v>
      </c>
      <c r="E17" s="656" t="s">
        <v>23</v>
      </c>
      <c r="F17" s="545">
        <v>3.68</v>
      </c>
      <c r="G17" s="649">
        <v>3.31</v>
      </c>
      <c r="H17" s="65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242" customFormat="1" ht="25" x14ac:dyDescent="0.35">
      <c r="A18" s="576"/>
      <c r="B18" s="674" t="s">
        <v>454</v>
      </c>
      <c r="C18" s="658" t="s">
        <v>26</v>
      </c>
      <c r="D18" s="653" t="s">
        <v>27</v>
      </c>
      <c r="E18" s="653">
        <v>54009</v>
      </c>
      <c r="F18" s="545">
        <v>223.12</v>
      </c>
      <c r="G18" s="649">
        <v>223.12</v>
      </c>
      <c r="H18" s="654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242" customFormat="1" x14ac:dyDescent="0.35">
      <c r="A19" s="576"/>
      <c r="B19" s="675"/>
      <c r="C19" s="567" t="s">
        <v>28</v>
      </c>
      <c r="D19" s="445" t="s">
        <v>27</v>
      </c>
      <c r="E19" s="445">
        <v>54010</v>
      </c>
      <c r="F19" s="545">
        <v>260.3</v>
      </c>
      <c r="G19" s="649">
        <v>260.3</v>
      </c>
      <c r="H19" s="65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242" customFormat="1" x14ac:dyDescent="0.35">
      <c r="A20" s="576"/>
      <c r="B20" s="675"/>
      <c r="C20" s="567" t="s">
        <v>30</v>
      </c>
      <c r="D20" s="445" t="s">
        <v>27</v>
      </c>
      <c r="E20" s="445">
        <v>54011</v>
      </c>
      <c r="F20" s="545">
        <v>348.55</v>
      </c>
      <c r="G20" s="649">
        <v>348.55</v>
      </c>
      <c r="H20" s="659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242" customFormat="1" ht="25" x14ac:dyDescent="0.35">
      <c r="A21" s="576"/>
      <c r="B21" s="675"/>
      <c r="C21" s="567" t="s">
        <v>31</v>
      </c>
      <c r="D21" s="445" t="s">
        <v>27</v>
      </c>
      <c r="E21" s="445">
        <v>54012</v>
      </c>
      <c r="F21" s="545">
        <v>390.28</v>
      </c>
      <c r="G21" s="649">
        <v>390.28</v>
      </c>
      <c r="H21" s="659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242" customFormat="1" ht="25" x14ac:dyDescent="0.35">
      <c r="A22" s="576"/>
      <c r="B22" s="675"/>
      <c r="C22" s="567" t="s">
        <v>33</v>
      </c>
      <c r="D22" s="445" t="s">
        <v>27</v>
      </c>
      <c r="E22" s="445">
        <v>54013</v>
      </c>
      <c r="F22" s="545">
        <v>448.05</v>
      </c>
      <c r="G22" s="649">
        <v>448.05</v>
      </c>
      <c r="H22" s="659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242" customFormat="1" ht="25" x14ac:dyDescent="0.35">
      <c r="A23" s="576"/>
      <c r="B23" s="676"/>
      <c r="C23" s="567" t="s">
        <v>35</v>
      </c>
      <c r="D23" s="445" t="s">
        <v>27</v>
      </c>
      <c r="E23" s="445">
        <v>54014</v>
      </c>
      <c r="F23" s="545">
        <v>554.29</v>
      </c>
      <c r="G23" s="649">
        <v>554.29</v>
      </c>
      <c r="H23" s="659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242" customFormat="1" ht="25" x14ac:dyDescent="0.35">
      <c r="A24" s="576"/>
      <c r="B24" s="676"/>
      <c r="C24" s="567" t="s">
        <v>37</v>
      </c>
      <c r="D24" s="445" t="s">
        <v>27</v>
      </c>
      <c r="E24" s="445">
        <v>54015</v>
      </c>
      <c r="F24" s="545">
        <v>697.34</v>
      </c>
      <c r="G24" s="649">
        <v>697.34</v>
      </c>
      <c r="H24" s="659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242" customFormat="1" x14ac:dyDescent="0.35">
      <c r="A25" s="576"/>
      <c r="B25" s="673"/>
      <c r="C25" s="666" t="s">
        <v>38</v>
      </c>
      <c r="D25" s="656" t="s">
        <v>27</v>
      </c>
      <c r="E25" s="656">
        <v>54018</v>
      </c>
      <c r="F25" s="545">
        <v>663.54</v>
      </c>
      <c r="G25" s="649">
        <v>663.54</v>
      </c>
      <c r="H25" s="657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242" customFormat="1" x14ac:dyDescent="0.35">
      <c r="A26" s="576"/>
      <c r="B26" s="667" t="s">
        <v>39</v>
      </c>
      <c r="C26" s="660" t="s">
        <v>40</v>
      </c>
      <c r="D26" s="661" t="s">
        <v>27</v>
      </c>
      <c r="E26" s="662">
        <v>54007</v>
      </c>
      <c r="F26" s="545">
        <v>118.3</v>
      </c>
      <c r="G26" s="649">
        <v>106.47</v>
      </c>
      <c r="H26" s="663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s="242" customFormat="1" x14ac:dyDescent="0.35">
      <c r="A27" s="677"/>
      <c r="B27" s="580" t="s">
        <v>24</v>
      </c>
      <c r="C27" s="664" t="s">
        <v>22</v>
      </c>
      <c r="D27" s="651" t="s">
        <v>10</v>
      </c>
      <c r="E27" s="651">
        <v>54003</v>
      </c>
      <c r="F27" s="545">
        <v>2.48</v>
      </c>
      <c r="G27" s="649">
        <v>2.23</v>
      </c>
      <c r="H27" s="648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s="242" customFormat="1" ht="16" thickBot="1" x14ac:dyDescent="0.4">
      <c r="A28" s="528" t="s">
        <v>43</v>
      </c>
      <c r="B28" s="424" t="s">
        <v>44</v>
      </c>
      <c r="C28" s="424"/>
      <c r="D28" s="440"/>
      <c r="E28" s="433"/>
      <c r="F28" s="434"/>
      <c r="G28" s="425"/>
      <c r="H28" s="515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s="298" customFormat="1" x14ac:dyDescent="0.35">
      <c r="A29" s="568" t="s">
        <v>43</v>
      </c>
      <c r="B29" s="558" t="s">
        <v>44</v>
      </c>
      <c r="C29" s="427" t="s">
        <v>45</v>
      </c>
      <c r="D29" s="435" t="s">
        <v>10</v>
      </c>
      <c r="E29" s="441" t="s">
        <v>46</v>
      </c>
      <c r="F29" s="428">
        <v>3.37</v>
      </c>
      <c r="G29" s="545">
        <v>3.03</v>
      </c>
      <c r="H29" s="517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s="242" customFormat="1" ht="16" thickBot="1" x14ac:dyDescent="0.4">
      <c r="A30" s="569"/>
      <c r="B30" s="559"/>
      <c r="C30" s="429" t="s">
        <v>47</v>
      </c>
      <c r="D30" s="430" t="s">
        <v>10</v>
      </c>
      <c r="E30" s="442" t="s">
        <v>48</v>
      </c>
      <c r="F30" s="428">
        <v>2.94</v>
      </c>
      <c r="G30" s="545">
        <v>2.65</v>
      </c>
      <c r="H30" s="518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s="242" customFormat="1" x14ac:dyDescent="0.35">
      <c r="A31" s="528" t="s">
        <v>49</v>
      </c>
      <c r="B31" s="469" t="s">
        <v>50</v>
      </c>
      <c r="C31" s="431"/>
      <c r="D31" s="432"/>
      <c r="E31" s="433"/>
      <c r="F31" s="434"/>
      <c r="G31" s="633"/>
      <c r="H31" s="519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s="299" customFormat="1" ht="16" thickBot="1" x14ac:dyDescent="0.4">
      <c r="A32" s="568" t="s">
        <v>49</v>
      </c>
      <c r="B32" s="486" t="s">
        <v>50</v>
      </c>
      <c r="C32" s="542" t="s">
        <v>51</v>
      </c>
      <c r="D32" s="499" t="s">
        <v>10</v>
      </c>
      <c r="E32" s="443">
        <v>45121</v>
      </c>
      <c r="F32" s="428">
        <v>1.47</v>
      </c>
      <c r="G32" s="634">
        <v>1.22</v>
      </c>
      <c r="H32" s="520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s="298" customFormat="1" x14ac:dyDescent="0.35">
      <c r="A33" s="570"/>
      <c r="B33" s="501"/>
      <c r="C33" s="543" t="s">
        <v>52</v>
      </c>
      <c r="D33" s="442" t="s">
        <v>10</v>
      </c>
      <c r="E33" s="445">
        <v>45124</v>
      </c>
      <c r="F33" s="428">
        <v>1.6</v>
      </c>
      <c r="G33" s="634">
        <v>1.33</v>
      </c>
      <c r="H33" s="520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s="242" customFormat="1" x14ac:dyDescent="0.35">
      <c r="A34" s="569"/>
      <c r="B34" s="487"/>
      <c r="C34" s="544" t="s">
        <v>53</v>
      </c>
      <c r="D34" s="441" t="s">
        <v>10</v>
      </c>
      <c r="E34" s="445">
        <v>45125</v>
      </c>
      <c r="F34" s="428">
        <v>1.85</v>
      </c>
      <c r="G34" s="634">
        <v>1.54</v>
      </c>
      <c r="H34" s="520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s="242" customFormat="1" x14ac:dyDescent="0.35">
      <c r="A35" s="556" t="s">
        <v>54</v>
      </c>
      <c r="B35" s="446" t="s">
        <v>55</v>
      </c>
      <c r="C35" s="447"/>
      <c r="D35" s="448"/>
      <c r="E35" s="449"/>
      <c r="F35" s="434"/>
      <c r="G35" s="633"/>
      <c r="H35" s="521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s="242" customFormat="1" ht="16" thickBot="1" x14ac:dyDescent="0.4">
      <c r="A36" s="588" t="s">
        <v>54</v>
      </c>
      <c r="B36" s="591" t="s">
        <v>56</v>
      </c>
      <c r="C36" s="544" t="s">
        <v>57</v>
      </c>
      <c r="D36" s="450" t="s">
        <v>10</v>
      </c>
      <c r="E36" s="451" t="s">
        <v>58</v>
      </c>
      <c r="F36" s="634">
        <v>2.2000000000000002</v>
      </c>
      <c r="G36" s="634">
        <v>1.83</v>
      </c>
      <c r="H36" s="64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:53" s="298" customFormat="1" x14ac:dyDescent="0.35">
      <c r="A37" s="589"/>
      <c r="B37" s="590"/>
      <c r="C37" s="544" t="s">
        <v>59</v>
      </c>
      <c r="D37" s="450" t="s">
        <v>10</v>
      </c>
      <c r="E37" s="451" t="s">
        <v>60</v>
      </c>
      <c r="F37" s="634">
        <v>2.5499999999999998</v>
      </c>
      <c r="G37" s="634">
        <v>2.11</v>
      </c>
      <c r="H37" s="642"/>
      <c r="I37" s="242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s="242" customFormat="1" x14ac:dyDescent="0.35">
      <c r="A38" s="589"/>
      <c r="B38" s="591" t="s">
        <v>61</v>
      </c>
      <c r="C38" s="544" t="s">
        <v>62</v>
      </c>
      <c r="D38" s="450" t="s">
        <v>63</v>
      </c>
      <c r="E38" s="451" t="s">
        <v>64</v>
      </c>
      <c r="F38" s="634">
        <v>22.45</v>
      </c>
      <c r="G38" s="634">
        <v>18.64</v>
      </c>
      <c r="H38" s="643" t="s">
        <v>65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:53" s="242" customFormat="1" x14ac:dyDescent="0.35">
      <c r="A39" s="589"/>
      <c r="B39" s="592"/>
      <c r="C39" s="544" t="s">
        <v>66</v>
      </c>
      <c r="D39" s="564" t="s">
        <v>63</v>
      </c>
      <c r="E39" s="565" t="s">
        <v>67</v>
      </c>
      <c r="F39" s="634">
        <v>36.17</v>
      </c>
      <c r="G39" s="634">
        <v>30.02</v>
      </c>
      <c r="H39" s="643" t="s">
        <v>68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:53" s="242" customFormat="1" ht="15.5" customHeight="1" x14ac:dyDescent="0.35">
      <c r="A40" s="593"/>
      <c r="B40" s="760" t="s">
        <v>470</v>
      </c>
      <c r="C40" s="760" t="s">
        <v>470</v>
      </c>
      <c r="D40" s="566" t="s">
        <v>10</v>
      </c>
      <c r="E40" s="566" t="s">
        <v>69</v>
      </c>
      <c r="F40" s="634">
        <v>2.39</v>
      </c>
      <c r="G40" s="634">
        <v>1.98</v>
      </c>
      <c r="H40" s="644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s="242" customFormat="1" x14ac:dyDescent="0.35">
      <c r="A41" s="528" t="s">
        <v>70</v>
      </c>
      <c r="B41" s="493" t="s">
        <v>71</v>
      </c>
      <c r="C41" s="424"/>
      <c r="D41" s="448"/>
      <c r="E41" s="449"/>
      <c r="F41" s="434"/>
      <c r="G41" s="633"/>
      <c r="H41" s="523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s="299" customFormat="1" ht="16" thickBot="1" x14ac:dyDescent="0.4">
      <c r="A42" s="582" t="s">
        <v>70</v>
      </c>
      <c r="B42" s="578" t="s">
        <v>72</v>
      </c>
      <c r="C42" s="485" t="s">
        <v>73</v>
      </c>
      <c r="D42" s="455" t="s">
        <v>74</v>
      </c>
      <c r="E42" s="439" t="s">
        <v>75</v>
      </c>
      <c r="F42" s="444">
        <v>81.7</v>
      </c>
      <c r="G42" s="444">
        <v>67.81</v>
      </c>
      <c r="H42" s="524" t="s">
        <v>65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s="298" customFormat="1" x14ac:dyDescent="0.35">
      <c r="A43" s="583"/>
      <c r="B43" s="579"/>
      <c r="C43" s="482" t="s">
        <v>76</v>
      </c>
      <c r="D43" s="457" t="s">
        <v>74</v>
      </c>
      <c r="E43" s="458" t="s">
        <v>77</v>
      </c>
      <c r="F43" s="444">
        <v>125.36</v>
      </c>
      <c r="G43" s="444">
        <v>104.05</v>
      </c>
      <c r="H43" s="525" t="s">
        <v>68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:53" s="242" customFormat="1" x14ac:dyDescent="0.35">
      <c r="A44" s="583"/>
      <c r="B44" s="584" t="s">
        <v>78</v>
      </c>
      <c r="C44" s="482" t="s">
        <v>79</v>
      </c>
      <c r="D44" s="455" t="s">
        <v>63</v>
      </c>
      <c r="E44" s="455" t="s">
        <v>80</v>
      </c>
      <c r="F44" s="444">
        <v>15.59</v>
      </c>
      <c r="G44" s="444">
        <v>12.94</v>
      </c>
      <c r="H44" s="526" t="s">
        <v>81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s="299" customFormat="1" ht="16" thickBot="1" x14ac:dyDescent="0.4">
      <c r="A45" s="583"/>
      <c r="B45" s="584"/>
      <c r="C45" s="483" t="s">
        <v>82</v>
      </c>
      <c r="D45" s="455" t="s">
        <v>63</v>
      </c>
      <c r="E45" s="455" t="s">
        <v>83</v>
      </c>
      <c r="F45" s="444">
        <v>18.09</v>
      </c>
      <c r="G45" s="444">
        <v>15.01</v>
      </c>
      <c r="H45" s="526" t="s">
        <v>65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s="242" customFormat="1" x14ac:dyDescent="0.35">
      <c r="A46" s="583"/>
      <c r="B46" s="585"/>
      <c r="C46" s="483" t="s">
        <v>84</v>
      </c>
      <c r="D46" s="455" t="s">
        <v>63</v>
      </c>
      <c r="E46" s="455" t="s">
        <v>85</v>
      </c>
      <c r="F46" s="444">
        <v>31.81</v>
      </c>
      <c r="G46" s="444">
        <v>26.4</v>
      </c>
      <c r="H46" s="526" t="s">
        <v>68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 s="242" customFormat="1" x14ac:dyDescent="0.35">
      <c r="A47" s="583"/>
      <c r="B47" s="586" t="s">
        <v>86</v>
      </c>
      <c r="C47" s="460" t="s">
        <v>87</v>
      </c>
      <c r="D47" s="461" t="s">
        <v>74</v>
      </c>
      <c r="E47" s="462" t="s">
        <v>88</v>
      </c>
      <c r="F47" s="444">
        <v>102.9</v>
      </c>
      <c r="G47" s="444">
        <v>85.41</v>
      </c>
      <c r="H47" s="527" t="s">
        <v>65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:53" s="242" customFormat="1" ht="16" thickBot="1" x14ac:dyDescent="0.4">
      <c r="A48" s="587"/>
      <c r="B48" s="586"/>
      <c r="C48" s="463" t="s">
        <v>89</v>
      </c>
      <c r="D48" s="464" t="s">
        <v>74</v>
      </c>
      <c r="E48" s="465" t="s">
        <v>90</v>
      </c>
      <c r="F48" s="444">
        <v>208.93</v>
      </c>
      <c r="G48" s="444">
        <v>173.41</v>
      </c>
      <c r="H48" s="522" t="s">
        <v>91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:59" s="242" customFormat="1" x14ac:dyDescent="0.35">
      <c r="A49" s="528" t="s">
        <v>92</v>
      </c>
      <c r="B49" s="469" t="s">
        <v>93</v>
      </c>
      <c r="C49" s="469"/>
      <c r="D49" s="452"/>
      <c r="E49" s="453"/>
      <c r="F49" s="434"/>
      <c r="G49" s="633"/>
      <c r="H49" s="51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:59" s="242" customFormat="1" ht="16" thickBot="1" x14ac:dyDescent="0.4">
      <c r="A50" s="529" t="s">
        <v>92</v>
      </c>
      <c r="B50" s="490" t="s">
        <v>93</v>
      </c>
      <c r="C50" s="491" t="s">
        <v>93</v>
      </c>
      <c r="D50" s="488" t="s">
        <v>10</v>
      </c>
      <c r="E50" s="442">
        <v>40102</v>
      </c>
      <c r="F50" s="444">
        <v>1.47</v>
      </c>
      <c r="G50" s="444">
        <v>1.22</v>
      </c>
      <c r="H50" s="53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59" s="298" customFormat="1" x14ac:dyDescent="0.35">
      <c r="A51" s="528" t="s">
        <v>94</v>
      </c>
      <c r="B51" s="424" t="s">
        <v>95</v>
      </c>
      <c r="C51" s="424"/>
      <c r="D51" s="431"/>
      <c r="E51" s="431"/>
      <c r="F51" s="434"/>
      <c r="G51" s="635"/>
      <c r="H51" s="646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:59" s="242" customFormat="1" ht="16" thickBot="1" x14ac:dyDescent="0.4">
      <c r="A52" s="575" t="s">
        <v>94</v>
      </c>
      <c r="B52" s="594" t="s">
        <v>95</v>
      </c>
      <c r="C52" s="436" t="s">
        <v>96</v>
      </c>
      <c r="D52" s="455" t="s">
        <v>27</v>
      </c>
      <c r="E52" s="439">
        <v>43101</v>
      </c>
      <c r="F52" s="444">
        <v>113.9</v>
      </c>
      <c r="G52" s="634">
        <v>113.9</v>
      </c>
      <c r="H52" s="645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:59" s="298" customFormat="1" x14ac:dyDescent="0.35">
      <c r="A53" s="576"/>
      <c r="B53" s="595"/>
      <c r="C53" s="437" t="s">
        <v>97</v>
      </c>
      <c r="D53" s="455" t="s">
        <v>27</v>
      </c>
      <c r="E53" s="439">
        <v>43103</v>
      </c>
      <c r="F53" s="444">
        <v>55.51</v>
      </c>
      <c r="G53" s="634">
        <v>55.51</v>
      </c>
      <c r="H53" s="645"/>
      <c r="I53" s="242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:59" s="242" customFormat="1" x14ac:dyDescent="0.35">
      <c r="A54" s="576"/>
      <c r="B54" s="595"/>
      <c r="C54" s="466" t="s">
        <v>98</v>
      </c>
      <c r="D54" s="455" t="s">
        <v>27</v>
      </c>
      <c r="E54" s="439">
        <v>46205</v>
      </c>
      <c r="F54" s="444">
        <v>74.92</v>
      </c>
      <c r="G54" s="634">
        <v>74.92</v>
      </c>
      <c r="H54" s="645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:59" s="242" customFormat="1" x14ac:dyDescent="0.35">
      <c r="A55" s="576"/>
      <c r="B55" s="595"/>
      <c r="C55" s="467" t="s">
        <v>99</v>
      </c>
      <c r="D55" s="467" t="s">
        <v>42</v>
      </c>
      <c r="E55" s="439">
        <v>43102</v>
      </c>
      <c r="F55" s="444">
        <v>268.55</v>
      </c>
      <c r="G55" s="634">
        <v>268.55</v>
      </c>
      <c r="H55" s="64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:59" s="242" customFormat="1" ht="16" thickBot="1" x14ac:dyDescent="0.4">
      <c r="A56" s="577"/>
      <c r="B56" s="596"/>
      <c r="C56" s="468" t="s">
        <v>100</v>
      </c>
      <c r="D56" s="467" t="s">
        <v>42</v>
      </c>
      <c r="E56" s="439">
        <v>43106</v>
      </c>
      <c r="F56" s="444">
        <v>264.38</v>
      </c>
      <c r="G56" s="634">
        <v>264.38</v>
      </c>
      <c r="H56" s="645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:59" s="242" customFormat="1" x14ac:dyDescent="0.35">
      <c r="A57" s="528" t="s">
        <v>101</v>
      </c>
      <c r="B57" s="469" t="s">
        <v>102</v>
      </c>
      <c r="C57" s="469"/>
      <c r="D57" s="440"/>
      <c r="E57" s="433"/>
      <c r="F57" s="434"/>
      <c r="G57" s="633"/>
      <c r="H57" s="523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:59" s="299" customFormat="1" ht="16" thickBot="1" x14ac:dyDescent="0.4">
      <c r="A58" s="575" t="s">
        <v>101</v>
      </c>
      <c r="B58" s="557" t="s">
        <v>102</v>
      </c>
      <c r="C58" s="492" t="s">
        <v>103</v>
      </c>
      <c r="D58" s="471" t="s">
        <v>27</v>
      </c>
      <c r="E58" s="619">
        <v>43104</v>
      </c>
      <c r="F58" s="444">
        <v>169.01</v>
      </c>
      <c r="G58" s="444">
        <v>169.01</v>
      </c>
      <c r="H58" s="525" t="s">
        <v>65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:59" s="298" customFormat="1" ht="25.5" thickBot="1" x14ac:dyDescent="0.4">
      <c r="A59" s="577"/>
      <c r="B59" s="571"/>
      <c r="C59" s="492" t="s">
        <v>104</v>
      </c>
      <c r="D59" s="473" t="s">
        <v>27</v>
      </c>
      <c r="E59" s="619">
        <v>43107</v>
      </c>
      <c r="F59" s="444">
        <v>51.14</v>
      </c>
      <c r="G59" s="444">
        <v>51.14</v>
      </c>
      <c r="H59" s="526" t="s">
        <v>105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:59" s="242" customFormat="1" x14ac:dyDescent="0.35">
      <c r="A60" s="528" t="s">
        <v>106</v>
      </c>
      <c r="B60" s="493" t="s">
        <v>107</v>
      </c>
      <c r="C60" s="493"/>
      <c r="D60" s="494"/>
      <c r="E60" s="433"/>
      <c r="F60" s="670"/>
      <c r="G60" s="633"/>
      <c r="H60" s="52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:59" s="242" customFormat="1" ht="16" thickBot="1" x14ac:dyDescent="0.4">
      <c r="A61" s="568" t="s">
        <v>106</v>
      </c>
      <c r="B61" s="500" t="s">
        <v>107</v>
      </c>
      <c r="C61" s="754" t="s">
        <v>108</v>
      </c>
      <c r="D61" s="619" t="s">
        <v>27</v>
      </c>
      <c r="E61" s="619">
        <v>43135</v>
      </c>
      <c r="F61" s="444">
        <v>344.26</v>
      </c>
      <c r="G61" s="444">
        <v>344.26</v>
      </c>
      <c r="H61" s="755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:59" s="298" customFormat="1" x14ac:dyDescent="0.35">
      <c r="A62" s="570"/>
      <c r="B62" s="752"/>
      <c r="C62" s="754" t="s">
        <v>109</v>
      </c>
      <c r="D62" s="619" t="s">
        <v>27</v>
      </c>
      <c r="E62" s="619">
        <v>43136</v>
      </c>
      <c r="F62" s="444">
        <v>386.67</v>
      </c>
      <c r="G62" s="444">
        <v>386.67</v>
      </c>
      <c r="H62" s="755"/>
      <c r="I62" s="242"/>
      <c r="J62" s="24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:59" s="242" customFormat="1" x14ac:dyDescent="0.35">
      <c r="A63" s="570"/>
      <c r="B63" s="540"/>
      <c r="C63" s="759" t="s">
        <v>110</v>
      </c>
      <c r="D63" s="619" t="s">
        <v>27</v>
      </c>
      <c r="E63" s="619">
        <v>43137</v>
      </c>
      <c r="F63" s="444">
        <v>429.7</v>
      </c>
      <c r="G63" s="444">
        <v>429.7</v>
      </c>
      <c r="H63" s="755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:59" s="242" customFormat="1" x14ac:dyDescent="0.35">
      <c r="A64" s="570"/>
      <c r="B64" s="540"/>
      <c r="C64" s="759" t="s">
        <v>461</v>
      </c>
      <c r="D64" s="619" t="s">
        <v>462</v>
      </c>
      <c r="E64" s="619" t="s">
        <v>463</v>
      </c>
      <c r="F64" s="444">
        <v>12</v>
      </c>
      <c r="G64" s="444">
        <v>12</v>
      </c>
      <c r="H64" s="758"/>
      <c r="J64" s="753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</row>
    <row r="65" spans="1:59" s="242" customFormat="1" x14ac:dyDescent="0.35">
      <c r="A65" s="570"/>
      <c r="B65" s="752"/>
      <c r="C65" s="754" t="s">
        <v>464</v>
      </c>
      <c r="D65" s="619" t="s">
        <v>462</v>
      </c>
      <c r="E65" s="619" t="s">
        <v>465</v>
      </c>
      <c r="F65" s="444">
        <v>84</v>
      </c>
      <c r="G65" s="444">
        <v>84</v>
      </c>
      <c r="H65" s="758"/>
      <c r="J65" s="753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</row>
    <row r="66" spans="1:59" s="242" customFormat="1" x14ac:dyDescent="0.35">
      <c r="A66" s="570"/>
      <c r="B66" s="752"/>
      <c r="C66" s="754" t="s">
        <v>466</v>
      </c>
      <c r="D66" s="619" t="s">
        <v>462</v>
      </c>
      <c r="E66" s="619" t="s">
        <v>467</v>
      </c>
      <c r="F66" s="444">
        <v>111</v>
      </c>
      <c r="G66" s="444">
        <v>111</v>
      </c>
      <c r="H66" s="758"/>
      <c r="J66" s="753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s="242" customFormat="1" x14ac:dyDescent="0.35">
      <c r="A67" s="569"/>
      <c r="B67" s="756"/>
      <c r="C67" s="754" t="s">
        <v>468</v>
      </c>
      <c r="D67" s="619" t="s">
        <v>462</v>
      </c>
      <c r="E67" s="619" t="s">
        <v>469</v>
      </c>
      <c r="F67" s="444">
        <v>54</v>
      </c>
      <c r="G67" s="444">
        <v>54</v>
      </c>
      <c r="H67" s="758"/>
      <c r="J67" s="753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:59" s="242" customFormat="1" x14ac:dyDescent="0.35">
      <c r="A68" s="528" t="s">
        <v>111</v>
      </c>
      <c r="B68" s="493" t="s">
        <v>112</v>
      </c>
      <c r="C68" s="424"/>
      <c r="D68" s="424"/>
      <c r="E68" s="424"/>
      <c r="F68" s="757"/>
      <c r="G68" s="636"/>
      <c r="H68" s="531"/>
      <c r="I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:59" s="299" customFormat="1" ht="16" thickBot="1" x14ac:dyDescent="0.4">
      <c r="A69" s="575" t="s">
        <v>111</v>
      </c>
      <c r="B69" s="597" t="s">
        <v>112</v>
      </c>
      <c r="C69" s="456" t="s">
        <v>113</v>
      </c>
      <c r="D69" s="458" t="s">
        <v>27</v>
      </c>
      <c r="E69" s="474" t="s">
        <v>114</v>
      </c>
      <c r="F69" s="620">
        <v>308.43</v>
      </c>
      <c r="G69" s="620">
        <v>308.43</v>
      </c>
      <c r="H69" s="525" t="s">
        <v>65</v>
      </c>
      <c r="I69" s="420"/>
      <c r="J69" s="242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:59" s="298" customFormat="1" ht="16" thickBot="1" x14ac:dyDescent="0.4">
      <c r="A70" s="577"/>
      <c r="B70" s="598"/>
      <c r="C70" s="456" t="s">
        <v>115</v>
      </c>
      <c r="D70" s="458" t="s">
        <v>27</v>
      </c>
      <c r="E70" s="475" t="s">
        <v>116</v>
      </c>
      <c r="F70" s="620">
        <v>497.06</v>
      </c>
      <c r="G70" s="620">
        <v>497.06</v>
      </c>
      <c r="H70" s="525" t="s">
        <v>68</v>
      </c>
      <c r="I70" s="42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:59" s="242" customFormat="1" x14ac:dyDescent="0.35">
      <c r="A71" s="556" t="s">
        <v>117</v>
      </c>
      <c r="B71" s="477" t="s">
        <v>118</v>
      </c>
      <c r="C71" s="477"/>
      <c r="D71" s="478"/>
      <c r="E71" s="476"/>
      <c r="F71" s="434"/>
      <c r="G71" s="633"/>
      <c r="H71" s="519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:59" s="299" customFormat="1" ht="16" thickBot="1" x14ac:dyDescent="0.4">
      <c r="A72" s="533" t="s">
        <v>117</v>
      </c>
      <c r="B72" s="454" t="s">
        <v>118</v>
      </c>
      <c r="C72" s="470" t="s">
        <v>119</v>
      </c>
      <c r="D72" s="455" t="s">
        <v>27</v>
      </c>
      <c r="E72" s="455">
        <v>46203</v>
      </c>
      <c r="F72" s="620">
        <v>508.29</v>
      </c>
      <c r="G72" s="620">
        <v>508.29</v>
      </c>
      <c r="H72" s="534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:59" s="298" customFormat="1" x14ac:dyDescent="0.35">
      <c r="A73" s="532" t="s">
        <v>120</v>
      </c>
      <c r="B73" s="477" t="s">
        <v>121</v>
      </c>
      <c r="C73" s="477"/>
      <c r="D73" s="478"/>
      <c r="E73" s="479"/>
      <c r="F73" s="434"/>
      <c r="G73" s="633"/>
      <c r="H73" s="519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:59" s="242" customFormat="1" ht="16" thickBot="1" x14ac:dyDescent="0.4">
      <c r="A74" s="535" t="s">
        <v>120</v>
      </c>
      <c r="B74" s="459" t="s">
        <v>121</v>
      </c>
      <c r="C74" s="470" t="s">
        <v>122</v>
      </c>
      <c r="D74" s="455" t="s">
        <v>63</v>
      </c>
      <c r="E74" s="480" t="s">
        <v>123</v>
      </c>
      <c r="F74" s="620">
        <v>180.24</v>
      </c>
      <c r="G74" s="620">
        <v>149.6</v>
      </c>
      <c r="H74" s="536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:59" s="242" customFormat="1" x14ac:dyDescent="0.35">
      <c r="A75" s="532" t="s">
        <v>124</v>
      </c>
      <c r="B75" s="532" t="s">
        <v>125</v>
      </c>
      <c r="C75" s="532"/>
      <c r="D75" s="532"/>
      <c r="E75" s="532"/>
      <c r="F75" s="434"/>
      <c r="G75" s="532"/>
      <c r="H75" s="532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:59" s="242" customFormat="1" ht="25" x14ac:dyDescent="0.35">
      <c r="A76" s="599" t="s">
        <v>124</v>
      </c>
      <c r="B76" s="600" t="s">
        <v>125</v>
      </c>
      <c r="C76" s="418" t="s">
        <v>126</v>
      </c>
      <c r="D76" s="467" t="s">
        <v>127</v>
      </c>
      <c r="E76" s="419" t="s">
        <v>128</v>
      </c>
      <c r="F76" s="472">
        <v>354.91</v>
      </c>
      <c r="G76" s="472">
        <v>354.91</v>
      </c>
      <c r="H76" s="560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:59" s="242" customFormat="1" ht="37.5" x14ac:dyDescent="0.35">
      <c r="A77" s="601"/>
      <c r="B77" s="600"/>
      <c r="C77" s="418" t="s">
        <v>129</v>
      </c>
      <c r="D77" s="467" t="s">
        <v>127</v>
      </c>
      <c r="E77" s="419" t="s">
        <v>130</v>
      </c>
      <c r="F77" s="472">
        <v>1075.6400000000001</v>
      </c>
      <c r="G77" s="472">
        <v>1075.6400000000001</v>
      </c>
      <c r="H77" s="560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:59" s="242" customFormat="1" ht="25" x14ac:dyDescent="0.35">
      <c r="A78" s="601"/>
      <c r="B78" s="600"/>
      <c r="C78" s="418" t="s">
        <v>131</v>
      </c>
      <c r="D78" s="467" t="s">
        <v>127</v>
      </c>
      <c r="E78" s="419" t="s">
        <v>132</v>
      </c>
      <c r="F78" s="472">
        <v>491.72</v>
      </c>
      <c r="G78" s="472">
        <v>491.72</v>
      </c>
      <c r="H78" s="560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:59" s="242" customFormat="1" ht="50" x14ac:dyDescent="0.35">
      <c r="A79" s="601"/>
      <c r="B79" s="600"/>
      <c r="C79" s="418" t="s">
        <v>133</v>
      </c>
      <c r="D79" s="467" t="s">
        <v>127</v>
      </c>
      <c r="E79" s="419" t="s">
        <v>134</v>
      </c>
      <c r="F79" s="472">
        <v>1422.28</v>
      </c>
      <c r="G79" s="472">
        <v>1422.28</v>
      </c>
      <c r="H79" s="560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:59" s="242" customFormat="1" ht="50" x14ac:dyDescent="0.35">
      <c r="A80" s="601"/>
      <c r="B80" s="600"/>
      <c r="C80" s="418" t="s">
        <v>135</v>
      </c>
      <c r="D80" s="467" t="s">
        <v>127</v>
      </c>
      <c r="E80" s="419" t="s">
        <v>136</v>
      </c>
      <c r="F80" s="472">
        <v>1266.18</v>
      </c>
      <c r="G80" s="472">
        <v>1266.18</v>
      </c>
      <c r="H80" s="56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 s="242" customFormat="1" ht="38" thickBot="1" x14ac:dyDescent="0.4">
      <c r="A81" s="601"/>
      <c r="B81" s="600"/>
      <c r="C81" s="561" t="s">
        <v>137</v>
      </c>
      <c r="D81" s="467" t="s">
        <v>127</v>
      </c>
      <c r="E81" s="562" t="s">
        <v>138</v>
      </c>
      <c r="F81" s="472">
        <v>3040.68</v>
      </c>
      <c r="G81" s="472">
        <v>3040.68</v>
      </c>
      <c r="H81" s="563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:53" s="242" customFormat="1" x14ac:dyDescent="0.35">
      <c r="A82" s="623" t="s">
        <v>139</v>
      </c>
      <c r="B82" s="624" t="s">
        <v>140</v>
      </c>
      <c r="C82" s="624"/>
      <c r="D82" s="624"/>
      <c r="E82" s="624"/>
      <c r="F82" s="434"/>
      <c r="G82" s="637"/>
      <c r="H82" s="625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:53" s="242" customFormat="1" ht="16" thickBot="1" x14ac:dyDescent="0.4">
      <c r="A83" s="626" t="s">
        <v>139</v>
      </c>
      <c r="B83" s="627" t="s">
        <v>140</v>
      </c>
      <c r="C83" s="627" t="s">
        <v>140</v>
      </c>
      <c r="D83" s="628" t="s">
        <v>10</v>
      </c>
      <c r="E83" s="629" t="s">
        <v>141</v>
      </c>
      <c r="F83" s="472">
        <v>3.95</v>
      </c>
      <c r="G83" s="472">
        <v>3.95</v>
      </c>
      <c r="H83" s="63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:53" s="242" customFormat="1" ht="16" thickBot="1" x14ac:dyDescent="0.4">
      <c r="A84" s="602">
        <v>2</v>
      </c>
      <c r="B84" s="603" t="s">
        <v>142</v>
      </c>
      <c r="C84" s="604"/>
      <c r="D84" s="604"/>
      <c r="E84" s="604"/>
      <c r="F84" s="621"/>
      <c r="G84" s="638"/>
      <c r="H84" s="622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:53" s="299" customFormat="1" ht="16" thickBot="1" x14ac:dyDescent="0.4">
      <c r="A85" s="605" t="s">
        <v>143</v>
      </c>
      <c r="B85" s="606" t="s">
        <v>144</v>
      </c>
      <c r="C85" s="607"/>
      <c r="D85" s="608"/>
      <c r="E85" s="609"/>
      <c r="F85" s="621"/>
      <c r="G85" s="639"/>
      <c r="H85" s="610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:53" s="298" customFormat="1" ht="25.5" thickBot="1" x14ac:dyDescent="0.4">
      <c r="A86" s="568" t="s">
        <v>143</v>
      </c>
      <c r="B86" s="500" t="s">
        <v>144</v>
      </c>
      <c r="C86" s="489" t="s">
        <v>145</v>
      </c>
      <c r="D86" s="499" t="s">
        <v>63</v>
      </c>
      <c r="E86" s="496" t="s">
        <v>146</v>
      </c>
      <c r="F86" s="444">
        <v>11.54</v>
      </c>
      <c r="G86" s="444">
        <v>9.58</v>
      </c>
      <c r="H86" s="537" t="s">
        <v>147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:53" s="298" customFormat="1" ht="25" x14ac:dyDescent="0.35">
      <c r="A87" s="570"/>
      <c r="B87" s="501"/>
      <c r="C87" s="498" t="s">
        <v>148</v>
      </c>
      <c r="D87" s="438" t="s">
        <v>63</v>
      </c>
      <c r="E87" s="443" t="s">
        <v>149</v>
      </c>
      <c r="F87" s="444">
        <v>16.53</v>
      </c>
      <c r="G87" s="444">
        <v>13.72</v>
      </c>
      <c r="H87" s="537" t="s">
        <v>150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:53" s="242" customFormat="1" ht="25" x14ac:dyDescent="0.35">
      <c r="A88" s="569"/>
      <c r="B88" s="487"/>
      <c r="C88" s="495" t="s">
        <v>151</v>
      </c>
      <c r="D88" s="430" t="s">
        <v>63</v>
      </c>
      <c r="E88" s="445" t="s">
        <v>152</v>
      </c>
      <c r="F88" s="444">
        <v>25.73</v>
      </c>
      <c r="G88" s="444">
        <v>21.35</v>
      </c>
      <c r="H88" s="538" t="s">
        <v>91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:53" s="242" customFormat="1" ht="16" thickBot="1" x14ac:dyDescent="0.4">
      <c r="A89" s="611" t="s">
        <v>153</v>
      </c>
      <c r="B89" s="612" t="s">
        <v>154</v>
      </c>
      <c r="C89" s="612"/>
      <c r="D89" s="613"/>
      <c r="E89" s="614"/>
      <c r="F89" s="621"/>
      <c r="G89" s="640"/>
      <c r="H89" s="615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:53" s="299" customFormat="1" ht="16" thickBot="1" x14ac:dyDescent="0.4">
      <c r="A90" s="572" t="s">
        <v>153</v>
      </c>
      <c r="B90" s="484" t="s">
        <v>154</v>
      </c>
      <c r="C90" s="454" t="s">
        <v>155</v>
      </c>
      <c r="D90" s="455" t="s">
        <v>10</v>
      </c>
      <c r="E90" s="481" t="s">
        <v>156</v>
      </c>
      <c r="F90" s="444">
        <v>1.25</v>
      </c>
      <c r="G90" s="444">
        <v>1.04</v>
      </c>
      <c r="H90" s="539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:53" s="298" customFormat="1" x14ac:dyDescent="0.35">
      <c r="A91" s="573"/>
      <c r="B91" s="540"/>
      <c r="C91" s="470" t="s">
        <v>157</v>
      </c>
      <c r="D91" s="455" t="s">
        <v>10</v>
      </c>
      <c r="E91" s="481" t="s">
        <v>158</v>
      </c>
      <c r="F91" s="444">
        <v>1.46</v>
      </c>
      <c r="G91" s="444">
        <v>1.21</v>
      </c>
      <c r="H91" s="539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:53" s="242" customFormat="1" x14ac:dyDescent="0.35">
      <c r="A92" s="574"/>
      <c r="B92" s="541"/>
      <c r="C92" s="454" t="s">
        <v>159</v>
      </c>
      <c r="D92" s="455" t="s">
        <v>10</v>
      </c>
      <c r="E92" s="481" t="s">
        <v>160</v>
      </c>
      <c r="F92" s="444">
        <v>1.69</v>
      </c>
      <c r="G92" s="444">
        <v>1.41</v>
      </c>
      <c r="H92" s="539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:53" s="242" customFormat="1" ht="16" thickBot="1" x14ac:dyDescent="0.4">
      <c r="A93" s="616" t="s">
        <v>161</v>
      </c>
      <c r="B93" s="612" t="s">
        <v>162</v>
      </c>
      <c r="C93" s="612"/>
      <c r="D93" s="613"/>
      <c r="E93" s="613"/>
      <c r="F93" s="621"/>
      <c r="G93" s="640"/>
      <c r="H93" s="615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:53" s="299" customFormat="1" ht="16" thickBot="1" x14ac:dyDescent="0.4">
      <c r="A94" s="454" t="s">
        <v>161</v>
      </c>
      <c r="B94" s="454" t="s">
        <v>163</v>
      </c>
      <c r="C94" s="454" t="s">
        <v>164</v>
      </c>
      <c r="D94" s="455" t="s">
        <v>27</v>
      </c>
      <c r="E94" s="481" t="s">
        <v>165</v>
      </c>
      <c r="F94" s="444">
        <v>230.13</v>
      </c>
      <c r="G94" s="444">
        <v>191.01</v>
      </c>
      <c r="H94" s="539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:53" s="298" customFormat="1" x14ac:dyDescent="0.35">
      <c r="A95" s="617" t="s">
        <v>166</v>
      </c>
      <c r="B95" s="618" t="s">
        <v>167</v>
      </c>
      <c r="C95" s="618"/>
      <c r="D95" s="678"/>
      <c r="E95" s="678"/>
      <c r="F95" s="679"/>
      <c r="G95" s="640"/>
      <c r="H95" s="647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:53" s="299" customFormat="1" ht="16" thickBot="1" x14ac:dyDescent="0.4">
      <c r="A96" s="568" t="s">
        <v>166</v>
      </c>
      <c r="B96" s="682" t="s">
        <v>167</v>
      </c>
      <c r="C96" s="485" t="s">
        <v>455</v>
      </c>
      <c r="D96" s="680" t="s">
        <v>460</v>
      </c>
      <c r="E96" s="481" t="s">
        <v>169</v>
      </c>
      <c r="F96" s="444">
        <v>29.98</v>
      </c>
      <c r="G96" s="634">
        <v>29.98</v>
      </c>
      <c r="H96" s="642"/>
      <c r="I96" s="242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:53" s="298" customFormat="1" x14ac:dyDescent="0.35">
      <c r="A97" s="569"/>
      <c r="B97" s="683"/>
      <c r="C97" s="485" t="s">
        <v>456</v>
      </c>
      <c r="D97" s="681" t="s">
        <v>460</v>
      </c>
      <c r="E97" s="481" t="s">
        <v>171</v>
      </c>
      <c r="F97" s="444">
        <v>15.79</v>
      </c>
      <c r="G97" s="634">
        <v>15.79</v>
      </c>
      <c r="H97" s="642"/>
      <c r="I97" s="242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1:53" s="242" customFormat="1" x14ac:dyDescent="0.35">
      <c r="A98" s="502"/>
      <c r="B98" s="502"/>
      <c r="C98" s="502"/>
      <c r="D98" s="502"/>
      <c r="E98" s="502"/>
      <c r="F98" s="502"/>
      <c r="G98" s="502"/>
      <c r="H98" s="502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1:53" x14ac:dyDescent="0.35">
      <c r="A99" s="1"/>
      <c r="B99" s="1"/>
      <c r="C99" s="1"/>
      <c r="D99" s="1"/>
      <c r="E99" s="1"/>
      <c r="F99" s="1"/>
      <c r="G99" s="1"/>
      <c r="H99" s="1"/>
    </row>
    <row r="100" spans="1:53" x14ac:dyDescent="0.35">
      <c r="A100" s="1"/>
      <c r="B100" s="1"/>
      <c r="C100" s="1"/>
    </row>
    <row r="101" spans="1:53" x14ac:dyDescent="0.35">
      <c r="A101" s="1"/>
      <c r="B101" s="1"/>
      <c r="C101" s="1"/>
    </row>
    <row r="102" spans="1:53" x14ac:dyDescent="0.35">
      <c r="A102" s="1"/>
      <c r="B102" s="1"/>
      <c r="C102" s="1"/>
    </row>
    <row r="103" spans="1:53" x14ac:dyDescent="0.35">
      <c r="A103" s="1"/>
      <c r="B103" s="1"/>
      <c r="C103" s="1"/>
    </row>
    <row r="104" spans="1:53" x14ac:dyDescent="0.35">
      <c r="A104" s="1"/>
      <c r="B104" s="1"/>
      <c r="C104" s="1"/>
    </row>
    <row r="105" spans="1:53" x14ac:dyDescent="0.35">
      <c r="A105" s="1"/>
      <c r="B105" s="1"/>
      <c r="C105" s="1"/>
    </row>
    <row r="106" spans="1:53" x14ac:dyDescent="0.35">
      <c r="A106" s="1"/>
      <c r="B106" s="1"/>
      <c r="C106" s="1"/>
    </row>
    <row r="107" spans="1:53" x14ac:dyDescent="0.35">
      <c r="A107" s="1"/>
      <c r="B107" s="1"/>
      <c r="C107" s="1"/>
    </row>
    <row r="108" spans="1:53" x14ac:dyDescent="0.35">
      <c r="A108" s="1"/>
      <c r="B108" s="1"/>
      <c r="C108" s="1"/>
    </row>
    <row r="109" spans="1:53" x14ac:dyDescent="0.35">
      <c r="A109" s="1"/>
      <c r="B109" s="1"/>
      <c r="C109" s="1"/>
    </row>
    <row r="110" spans="1:53" x14ac:dyDescent="0.35">
      <c r="A110" s="1"/>
      <c r="B110" s="1"/>
      <c r="C110" s="1"/>
    </row>
    <row r="111" spans="1:53" x14ac:dyDescent="0.35">
      <c r="A111" s="1"/>
      <c r="B111" s="1"/>
      <c r="C111" s="1"/>
    </row>
    <row r="112" spans="1:53" x14ac:dyDescent="0.35">
      <c r="A112" s="1"/>
      <c r="B112" s="1"/>
      <c r="C112" s="1"/>
    </row>
    <row r="113" spans="1:8" x14ac:dyDescent="0.35">
      <c r="A113" s="1"/>
      <c r="B113" s="1"/>
      <c r="C113" s="1"/>
      <c r="D113" s="1"/>
      <c r="E113" s="1"/>
      <c r="F113" s="1"/>
      <c r="G113" s="1"/>
      <c r="H113" s="1"/>
    </row>
    <row r="114" spans="1:8" x14ac:dyDescent="0.35">
      <c r="A114" s="1"/>
      <c r="B114" s="1"/>
      <c r="C114" s="1"/>
      <c r="D114" s="1"/>
      <c r="E114" s="1"/>
      <c r="F114" s="1"/>
      <c r="G114" s="1"/>
      <c r="H114" s="1"/>
    </row>
    <row r="115" spans="1:8" x14ac:dyDescent="0.35">
      <c r="A115" s="1"/>
      <c r="B115" s="1"/>
      <c r="C115" s="1"/>
      <c r="D115" s="1"/>
      <c r="E115" s="1"/>
      <c r="F115" s="1"/>
      <c r="G115" s="1"/>
      <c r="H115" s="1"/>
    </row>
    <row r="116" spans="1:8" x14ac:dyDescent="0.35">
      <c r="A116" s="1"/>
      <c r="B116" s="1"/>
      <c r="C116" s="1"/>
      <c r="D116" s="1"/>
      <c r="E116" s="1"/>
      <c r="F116" s="1"/>
      <c r="G116" s="1"/>
      <c r="H116" s="1"/>
    </row>
    <row r="117" spans="1:8" x14ac:dyDescent="0.35">
      <c r="A117" s="1"/>
      <c r="B117" s="1"/>
      <c r="C117" s="1"/>
      <c r="D117" s="1"/>
      <c r="E117" s="1"/>
      <c r="F117" s="1"/>
      <c r="G117" s="1"/>
      <c r="H117" s="1"/>
    </row>
    <row r="118" spans="1:8" x14ac:dyDescent="0.35">
      <c r="A118" s="1"/>
      <c r="B118" s="1"/>
      <c r="C118" s="1"/>
      <c r="D118" s="1"/>
      <c r="E118" s="1"/>
      <c r="F118" s="1"/>
      <c r="G118" s="1"/>
      <c r="H118" s="1"/>
    </row>
    <row r="119" spans="1:8" x14ac:dyDescent="0.35">
      <c r="A119" s="1"/>
      <c r="B119" s="1"/>
      <c r="C119" s="1"/>
      <c r="D119" s="1"/>
      <c r="E119" s="1"/>
      <c r="F119" s="1"/>
      <c r="G119" s="1"/>
      <c r="H119" s="1"/>
    </row>
    <row r="120" spans="1:8" x14ac:dyDescent="0.35">
      <c r="A120" s="1"/>
      <c r="B120" s="1"/>
      <c r="C120" s="1"/>
      <c r="D120" s="1"/>
      <c r="E120" s="1"/>
      <c r="F120" s="1"/>
      <c r="G120" s="1"/>
      <c r="H120" s="1"/>
    </row>
    <row r="121" spans="1:8" x14ac:dyDescent="0.35">
      <c r="A121" s="1"/>
      <c r="B121" s="1"/>
      <c r="C121" s="1"/>
      <c r="D121" s="1"/>
      <c r="E121" s="1"/>
      <c r="F121" s="1"/>
      <c r="G121" s="1"/>
      <c r="H121" s="1"/>
    </row>
    <row r="122" spans="1:8" x14ac:dyDescent="0.35">
      <c r="A122" s="1"/>
      <c r="B122" s="1"/>
      <c r="C122" s="1"/>
      <c r="D122" s="1"/>
      <c r="E122" s="1"/>
      <c r="F122" s="1"/>
      <c r="G122" s="1"/>
      <c r="H122" s="1"/>
    </row>
    <row r="123" spans="1:8" x14ac:dyDescent="0.35">
      <c r="A123" s="1"/>
      <c r="B123" s="1"/>
      <c r="C123" s="1"/>
      <c r="D123" s="1"/>
      <c r="E123" s="1"/>
      <c r="F123" s="1"/>
      <c r="G123" s="1"/>
      <c r="H123" s="1"/>
    </row>
    <row r="124" spans="1:8" x14ac:dyDescent="0.35">
      <c r="A124" s="1"/>
      <c r="B124" s="1"/>
      <c r="C124" s="1"/>
      <c r="D124" s="1"/>
      <c r="E124" s="1"/>
      <c r="F124" s="1"/>
      <c r="G124" s="1"/>
      <c r="H124" s="1"/>
    </row>
    <row r="125" spans="1:8" x14ac:dyDescent="0.35">
      <c r="A125" s="1"/>
      <c r="B125" s="1"/>
      <c r="C125" s="1"/>
      <c r="D125" s="1"/>
      <c r="E125" s="1"/>
      <c r="F125" s="1"/>
      <c r="G125" s="1"/>
      <c r="H125" s="1"/>
    </row>
    <row r="126" spans="1:8" x14ac:dyDescent="0.35">
      <c r="A126" s="1"/>
      <c r="B126" s="1"/>
      <c r="C126" s="1"/>
      <c r="D126" s="1"/>
      <c r="E126" s="1"/>
      <c r="F126" s="1"/>
      <c r="G126" s="1"/>
      <c r="H126" s="1"/>
    </row>
    <row r="127" spans="1:8" x14ac:dyDescent="0.35">
      <c r="A127" s="1"/>
      <c r="B127" s="1"/>
      <c r="C127" s="1"/>
      <c r="D127" s="1"/>
      <c r="E127" s="1"/>
      <c r="F127" s="1"/>
      <c r="G127" s="1"/>
      <c r="H127" s="1"/>
    </row>
    <row r="128" spans="1:8" x14ac:dyDescent="0.35">
      <c r="A128" s="1"/>
      <c r="B128" s="1"/>
      <c r="C128" s="1"/>
      <c r="D128" s="1"/>
      <c r="E128" s="1"/>
      <c r="F128" s="1"/>
      <c r="G128" s="1"/>
      <c r="H128" s="1"/>
    </row>
    <row r="129" spans="1:8" x14ac:dyDescent="0.35">
      <c r="A129" s="1"/>
      <c r="B129" s="1"/>
      <c r="C129" s="1"/>
      <c r="D129" s="1"/>
      <c r="E129" s="1"/>
      <c r="F129" s="1"/>
      <c r="G129" s="1"/>
      <c r="H129" s="1"/>
    </row>
    <row r="130" spans="1:8" x14ac:dyDescent="0.35">
      <c r="A130" s="1"/>
      <c r="B130" s="1"/>
      <c r="C130" s="1"/>
      <c r="D130" s="1"/>
      <c r="E130" s="1"/>
      <c r="F130" s="1"/>
      <c r="G130" s="1"/>
      <c r="H130" s="1"/>
    </row>
    <row r="131" spans="1:8" x14ac:dyDescent="0.35">
      <c r="A131" s="1"/>
      <c r="B131" s="1"/>
      <c r="C131" s="1"/>
      <c r="D131" s="1"/>
      <c r="E131" s="1"/>
      <c r="F131" s="1"/>
      <c r="G131" s="1"/>
      <c r="H131" s="1"/>
    </row>
    <row r="132" spans="1:8" x14ac:dyDescent="0.35">
      <c r="A132" s="1"/>
      <c r="B132" s="1"/>
      <c r="C132" s="1"/>
      <c r="D132" s="1"/>
      <c r="E132" s="1"/>
      <c r="F132" s="1"/>
      <c r="G132" s="1"/>
      <c r="H132" s="1"/>
    </row>
    <row r="133" spans="1:8" x14ac:dyDescent="0.35">
      <c r="A133" s="1"/>
      <c r="B133" s="1"/>
      <c r="C133" s="1"/>
      <c r="D133" s="1"/>
      <c r="E133" s="1"/>
      <c r="F133" s="1"/>
      <c r="G133" s="1"/>
      <c r="H133" s="1"/>
    </row>
    <row r="134" spans="1:8" x14ac:dyDescent="0.35">
      <c r="A134" s="1"/>
      <c r="B134" s="1"/>
      <c r="C134" s="1"/>
      <c r="D134" s="1"/>
      <c r="E134" s="1"/>
      <c r="F134" s="1"/>
      <c r="G134" s="1"/>
      <c r="H134" s="1"/>
    </row>
    <row r="135" spans="1:8" x14ac:dyDescent="0.35">
      <c r="A135" s="1"/>
      <c r="B135" s="1"/>
      <c r="C135" s="1"/>
      <c r="D135" s="1"/>
      <c r="E135" s="1"/>
      <c r="F135" s="1"/>
      <c r="G135" s="1"/>
      <c r="H135" s="1"/>
    </row>
    <row r="136" spans="1:8" x14ac:dyDescent="0.35">
      <c r="A136" s="1"/>
      <c r="B136" s="1"/>
      <c r="C136" s="1"/>
      <c r="D136" s="1"/>
      <c r="E136" s="1"/>
      <c r="F136" s="1"/>
      <c r="G136" s="1"/>
      <c r="H136" s="1"/>
    </row>
    <row r="137" spans="1:8" x14ac:dyDescent="0.35">
      <c r="A137" s="1"/>
      <c r="B137" s="1"/>
      <c r="C137" s="1"/>
      <c r="D137" s="1"/>
      <c r="E137" s="1"/>
      <c r="F137" s="1"/>
      <c r="G137" s="1"/>
      <c r="H137" s="1"/>
    </row>
    <row r="138" spans="1:8" x14ac:dyDescent="0.35">
      <c r="A138" s="1"/>
      <c r="B138" s="1"/>
      <c r="C138" s="1"/>
      <c r="D138" s="1"/>
      <c r="E138" s="1"/>
      <c r="F138" s="1"/>
      <c r="G138" s="1"/>
      <c r="H138" s="1"/>
    </row>
    <row r="139" spans="1:8" x14ac:dyDescent="0.35">
      <c r="A139" s="1"/>
      <c r="B139" s="1"/>
      <c r="C139" s="1"/>
      <c r="D139" s="1"/>
      <c r="E139" s="1"/>
      <c r="F139" s="1"/>
      <c r="G139" s="1"/>
      <c r="H139" s="1"/>
    </row>
    <row r="140" spans="1:8" x14ac:dyDescent="0.35">
      <c r="A140" s="1"/>
      <c r="B140" s="1"/>
      <c r="C140" s="1"/>
      <c r="D140" s="1"/>
      <c r="E140" s="1"/>
      <c r="F140" s="1"/>
      <c r="G140" s="1"/>
      <c r="H140" s="1"/>
    </row>
    <row r="141" spans="1:8" x14ac:dyDescent="0.35">
      <c r="A141" s="1"/>
      <c r="B141" s="1"/>
      <c r="C141" s="1"/>
      <c r="D141" s="1"/>
      <c r="E141" s="1"/>
      <c r="F141" s="1"/>
      <c r="G141" s="1"/>
      <c r="H141" s="1"/>
    </row>
    <row r="142" spans="1:8" x14ac:dyDescent="0.35">
      <c r="A142" s="1"/>
      <c r="B142" s="1"/>
      <c r="C142" s="1"/>
      <c r="D142" s="1"/>
      <c r="E142" s="1"/>
      <c r="F142" s="1"/>
      <c r="G142" s="1"/>
      <c r="H142" s="1"/>
    </row>
    <row r="143" spans="1:8" x14ac:dyDescent="0.35">
      <c r="A143" s="1"/>
      <c r="B143" s="1"/>
      <c r="C143" s="1"/>
      <c r="D143" s="1"/>
      <c r="E143" s="1"/>
      <c r="F143" s="1"/>
      <c r="G143" s="1"/>
      <c r="H143" s="1"/>
    </row>
    <row r="144" spans="1:8" x14ac:dyDescent="0.35">
      <c r="A144" s="1"/>
      <c r="B144" s="1"/>
      <c r="C144" s="1"/>
      <c r="D144" s="1"/>
      <c r="E144" s="1"/>
      <c r="F144" s="1"/>
      <c r="G144" s="1"/>
      <c r="H144" s="1"/>
    </row>
    <row r="145" spans="1:8" x14ac:dyDescent="0.35">
      <c r="A145" s="1"/>
      <c r="B145" s="1"/>
      <c r="C145" s="1"/>
      <c r="D145" s="1"/>
      <c r="E145" s="1"/>
      <c r="F145" s="1"/>
      <c r="G145" s="1"/>
      <c r="H145" s="1"/>
    </row>
    <row r="146" spans="1:8" x14ac:dyDescent="0.35">
      <c r="A146" s="1"/>
      <c r="B146" s="1"/>
      <c r="C146" s="1"/>
      <c r="D146" s="1"/>
      <c r="E146" s="1"/>
      <c r="F146" s="1"/>
      <c r="G146" s="1"/>
      <c r="H146" s="1"/>
    </row>
    <row r="147" spans="1:8" x14ac:dyDescent="0.35">
      <c r="A147" s="1"/>
      <c r="B147" s="1"/>
      <c r="C147" s="1"/>
      <c r="D147" s="1"/>
      <c r="E147" s="1"/>
      <c r="F147" s="1"/>
      <c r="G147" s="1"/>
      <c r="H147" s="1"/>
    </row>
    <row r="148" spans="1:8" x14ac:dyDescent="0.35">
      <c r="A148" s="1"/>
      <c r="B148" s="1"/>
      <c r="C148" s="1"/>
      <c r="D148" s="1"/>
      <c r="E148" s="1"/>
      <c r="F148" s="1"/>
      <c r="G148" s="1"/>
      <c r="H148" s="1"/>
    </row>
    <row r="149" spans="1:8" x14ac:dyDescent="0.35">
      <c r="A149" s="1"/>
      <c r="B149" s="1"/>
      <c r="C149" s="1"/>
      <c r="D149" s="1"/>
      <c r="E149" s="1"/>
      <c r="F149" s="1"/>
      <c r="G149" s="1"/>
      <c r="H149" s="1"/>
    </row>
    <row r="150" spans="1:8" x14ac:dyDescent="0.35">
      <c r="A150" s="1"/>
      <c r="B150" s="1"/>
      <c r="C150" s="1"/>
      <c r="D150" s="1"/>
      <c r="E150" s="1"/>
      <c r="F150" s="1"/>
      <c r="G150" s="1"/>
      <c r="H150" s="1"/>
    </row>
    <row r="151" spans="1:8" x14ac:dyDescent="0.35">
      <c r="A151" s="1"/>
      <c r="B151" s="1"/>
      <c r="C151" s="1"/>
      <c r="D151" s="1"/>
      <c r="E151" s="1"/>
      <c r="F151" s="1"/>
      <c r="G151" s="1"/>
      <c r="H151" s="1"/>
    </row>
    <row r="152" spans="1:8" x14ac:dyDescent="0.35">
      <c r="A152" s="1"/>
      <c r="B152" s="1"/>
      <c r="C152" s="1"/>
      <c r="D152" s="1"/>
      <c r="E152" s="1"/>
      <c r="F152" s="1"/>
      <c r="G152" s="1"/>
      <c r="H152" s="1"/>
    </row>
    <row r="153" spans="1:8" x14ac:dyDescent="0.35">
      <c r="A153" s="1"/>
      <c r="B153" s="1"/>
      <c r="C153" s="1"/>
      <c r="D153" s="1"/>
      <c r="E153" s="1"/>
      <c r="F153" s="1"/>
      <c r="G153" s="1"/>
      <c r="H153" s="1"/>
    </row>
    <row r="154" spans="1:8" x14ac:dyDescent="0.35">
      <c r="A154" s="1"/>
      <c r="B154" s="1"/>
      <c r="C154" s="1"/>
      <c r="D154" s="1"/>
      <c r="E154" s="1"/>
      <c r="F154" s="1"/>
      <c r="G154" s="1"/>
      <c r="H154" s="1"/>
    </row>
    <row r="155" spans="1:8" x14ac:dyDescent="0.35">
      <c r="A155" s="1"/>
      <c r="B155" s="1"/>
      <c r="C155" s="1"/>
      <c r="D155" s="1"/>
      <c r="E155" s="1"/>
      <c r="F155" s="1"/>
      <c r="G155" s="1"/>
      <c r="H155" s="1"/>
    </row>
    <row r="156" spans="1:8" x14ac:dyDescent="0.35">
      <c r="A156" s="1"/>
      <c r="B156" s="1"/>
      <c r="C156" s="1"/>
      <c r="D156" s="1"/>
      <c r="E156" s="1"/>
      <c r="F156" s="1"/>
      <c r="G156" s="1"/>
      <c r="H156" s="1"/>
    </row>
    <row r="157" spans="1:8" x14ac:dyDescent="0.35">
      <c r="A157" s="1"/>
      <c r="B157" s="1"/>
      <c r="C157" s="1"/>
      <c r="D157" s="1"/>
      <c r="E157" s="1"/>
      <c r="F157" s="1"/>
      <c r="G157" s="1"/>
      <c r="H157" s="1"/>
    </row>
    <row r="158" spans="1:8" x14ac:dyDescent="0.35">
      <c r="A158" s="1"/>
      <c r="B158" s="1"/>
      <c r="C158" s="1"/>
      <c r="D158" s="1"/>
      <c r="E158" s="1"/>
      <c r="F158" s="1"/>
      <c r="G158" s="1"/>
      <c r="H158" s="1"/>
    </row>
    <row r="159" spans="1:8" x14ac:dyDescent="0.35">
      <c r="A159" s="1"/>
      <c r="B159" s="1"/>
      <c r="C159" s="1"/>
      <c r="D159" s="1"/>
      <c r="E159" s="1"/>
      <c r="F159" s="1"/>
      <c r="G159" s="1"/>
      <c r="H159" s="1"/>
    </row>
    <row r="160" spans="1:8" x14ac:dyDescent="0.35">
      <c r="A160" s="1"/>
      <c r="B160" s="1"/>
      <c r="C160" s="1"/>
      <c r="D160" s="1"/>
      <c r="E160" s="1"/>
      <c r="F160" s="1"/>
      <c r="G160" s="1"/>
      <c r="H160" s="1"/>
    </row>
    <row r="161" spans="1:8" x14ac:dyDescent="0.35">
      <c r="A161" s="1"/>
      <c r="B161" s="1"/>
      <c r="C161" s="1"/>
      <c r="D161" s="1"/>
      <c r="E161" s="1"/>
      <c r="F161" s="1"/>
      <c r="G161" s="1"/>
      <c r="H161" s="1"/>
    </row>
    <row r="162" spans="1:8" x14ac:dyDescent="0.35">
      <c r="A162" s="1"/>
      <c r="B162" s="1"/>
      <c r="C162" s="1"/>
      <c r="D162" s="1"/>
      <c r="E162" s="1"/>
      <c r="F162" s="1"/>
      <c r="G162" s="1"/>
      <c r="H162" s="1"/>
    </row>
    <row r="163" spans="1:8" x14ac:dyDescent="0.35">
      <c r="A163" s="1"/>
      <c r="B163" s="1"/>
      <c r="C163" s="1"/>
      <c r="D163" s="1"/>
      <c r="E163" s="1"/>
      <c r="F163" s="1"/>
      <c r="G163" s="1"/>
      <c r="H163" s="1"/>
    </row>
    <row r="164" spans="1:8" x14ac:dyDescent="0.35">
      <c r="A164" s="1"/>
      <c r="B164" s="1"/>
      <c r="C164" s="1"/>
      <c r="D164" s="1"/>
      <c r="E164" s="1"/>
      <c r="F164" s="1"/>
      <c r="G164" s="1"/>
      <c r="H164" s="1"/>
    </row>
    <row r="165" spans="1:8" x14ac:dyDescent="0.35">
      <c r="A165" s="1"/>
      <c r="B165" s="1"/>
      <c r="C165" s="1"/>
      <c r="D165" s="1"/>
      <c r="E165" s="1"/>
      <c r="F165" s="1"/>
      <c r="G165" s="1"/>
      <c r="H165" s="1"/>
    </row>
    <row r="166" spans="1:8" x14ac:dyDescent="0.35">
      <c r="A166" s="1"/>
      <c r="B166" s="1"/>
      <c r="C166" s="1"/>
      <c r="D166" s="1"/>
      <c r="E166" s="1"/>
      <c r="F166" s="1"/>
      <c r="G166" s="1"/>
      <c r="H166" s="1"/>
    </row>
    <row r="167" spans="1:8" x14ac:dyDescent="0.35">
      <c r="A167" s="1"/>
      <c r="B167" s="1"/>
      <c r="C167" s="1"/>
      <c r="D167" s="1"/>
      <c r="E167" s="1"/>
      <c r="F167" s="1"/>
      <c r="G167" s="1"/>
      <c r="H167" s="1"/>
    </row>
    <row r="168" spans="1:8" x14ac:dyDescent="0.35">
      <c r="A168" s="1"/>
      <c r="B168" s="1"/>
      <c r="C168" s="1"/>
      <c r="D168" s="1"/>
      <c r="E168" s="1"/>
      <c r="F168" s="1"/>
      <c r="G168" s="1"/>
      <c r="H168" s="1"/>
    </row>
    <row r="169" spans="1:8" x14ac:dyDescent="0.35">
      <c r="A169" s="1"/>
      <c r="B169" s="1"/>
      <c r="C169" s="1"/>
      <c r="D169" s="1"/>
      <c r="E169" s="1"/>
      <c r="F169" s="1"/>
      <c r="G169" s="1"/>
      <c r="H169" s="1"/>
    </row>
    <row r="170" spans="1:8" x14ac:dyDescent="0.35">
      <c r="A170" s="1"/>
      <c r="B170" s="1"/>
      <c r="C170" s="1"/>
      <c r="D170" s="1"/>
      <c r="E170" s="1"/>
      <c r="F170" s="1"/>
      <c r="G170" s="1"/>
      <c r="H170" s="1"/>
    </row>
    <row r="171" spans="1:8" x14ac:dyDescent="0.35">
      <c r="A171" s="1"/>
      <c r="B171" s="1"/>
      <c r="C171" s="1"/>
      <c r="D171" s="1"/>
      <c r="E171" s="1"/>
      <c r="F171" s="1"/>
      <c r="G171" s="1"/>
      <c r="H171" s="1"/>
    </row>
    <row r="172" spans="1:8" x14ac:dyDescent="0.35">
      <c r="A172" s="1"/>
      <c r="B172" s="1"/>
      <c r="C172" s="1"/>
      <c r="D172" s="1"/>
      <c r="E172" s="1"/>
      <c r="F172" s="1"/>
      <c r="G172" s="1"/>
      <c r="H172" s="1"/>
    </row>
    <row r="173" spans="1:8" x14ac:dyDescent="0.35">
      <c r="A173" s="1"/>
      <c r="B173" s="1"/>
      <c r="C173" s="1"/>
      <c r="D173" s="1"/>
      <c r="E173" s="1"/>
      <c r="F173" s="1"/>
      <c r="G173" s="1"/>
      <c r="H173" s="1"/>
    </row>
    <row r="174" spans="1:8" x14ac:dyDescent="0.35">
      <c r="A174" s="1"/>
      <c r="B174" s="1"/>
      <c r="C174" s="1"/>
      <c r="D174" s="1"/>
      <c r="E174" s="1"/>
      <c r="F174" s="1"/>
      <c r="G174" s="1"/>
      <c r="H174" s="1"/>
    </row>
    <row r="175" spans="1:8" x14ac:dyDescent="0.35">
      <c r="A175" s="1"/>
      <c r="B175" s="1"/>
      <c r="C175" s="1"/>
      <c r="D175" s="1"/>
      <c r="E175" s="1"/>
      <c r="F175" s="1"/>
      <c r="G175" s="1"/>
      <c r="H175" s="1"/>
    </row>
    <row r="176" spans="1:8" x14ac:dyDescent="0.35">
      <c r="A176" s="1"/>
      <c r="B176" s="1"/>
      <c r="C176" s="1"/>
      <c r="D176" s="1"/>
      <c r="E176" s="1"/>
      <c r="F176" s="1"/>
      <c r="G176" s="1"/>
      <c r="H176" s="1"/>
    </row>
    <row r="177" spans="1:8" x14ac:dyDescent="0.35">
      <c r="A177" s="1"/>
      <c r="B177" s="1"/>
      <c r="C177" s="1"/>
      <c r="D177" s="1"/>
      <c r="E177" s="1"/>
      <c r="F177" s="1"/>
      <c r="G177" s="1"/>
      <c r="H177" s="1"/>
    </row>
    <row r="178" spans="1:8" x14ac:dyDescent="0.35">
      <c r="A178" s="1"/>
      <c r="B178" s="1"/>
      <c r="C178" s="1"/>
      <c r="D178" s="1"/>
      <c r="E178" s="1"/>
      <c r="F178" s="1"/>
      <c r="G178" s="1"/>
      <c r="H178" s="1"/>
    </row>
    <row r="179" spans="1:8" x14ac:dyDescent="0.35">
      <c r="A179" s="1"/>
      <c r="B179" s="1"/>
      <c r="C179" s="1"/>
      <c r="D179" s="1"/>
      <c r="E179" s="1"/>
      <c r="F179" s="1"/>
      <c r="G179" s="1"/>
      <c r="H179" s="1"/>
    </row>
    <row r="180" spans="1:8" x14ac:dyDescent="0.35">
      <c r="A180" s="1"/>
      <c r="B180" s="1"/>
      <c r="C180" s="1"/>
      <c r="D180" s="1"/>
      <c r="E180" s="1"/>
      <c r="F180" s="1"/>
      <c r="G180" s="1"/>
      <c r="H180" s="1"/>
    </row>
    <row r="181" spans="1:8" x14ac:dyDescent="0.35">
      <c r="A181" s="1"/>
      <c r="B181" s="1"/>
      <c r="C181" s="1"/>
      <c r="D181" s="1"/>
      <c r="E181" s="1"/>
      <c r="F181" s="1"/>
      <c r="G181" s="1"/>
      <c r="H181" s="1"/>
    </row>
    <row r="182" spans="1:8" x14ac:dyDescent="0.35">
      <c r="A182" s="1"/>
      <c r="B182" s="1"/>
      <c r="C182" s="1"/>
      <c r="D182" s="1"/>
      <c r="E182" s="1"/>
      <c r="F182" s="1"/>
      <c r="G182" s="1"/>
      <c r="H182" s="1"/>
    </row>
    <row r="183" spans="1:8" x14ac:dyDescent="0.35">
      <c r="A183" s="1"/>
      <c r="B183" s="1"/>
      <c r="C183" s="1"/>
      <c r="D183" s="1"/>
      <c r="E183" s="1"/>
      <c r="F183" s="1"/>
      <c r="G183" s="1"/>
      <c r="H183" s="1"/>
    </row>
    <row r="184" spans="1:8" x14ac:dyDescent="0.35">
      <c r="A184" s="1"/>
      <c r="B184" s="1"/>
      <c r="C184" s="1"/>
      <c r="D184" s="1"/>
      <c r="E184" s="1"/>
      <c r="F184" s="1"/>
      <c r="G184" s="1"/>
      <c r="H184" s="1"/>
    </row>
    <row r="185" spans="1:8" x14ac:dyDescent="0.35">
      <c r="A185" s="1"/>
      <c r="B185" s="1"/>
      <c r="C185" s="1"/>
      <c r="D185" s="1"/>
      <c r="E185" s="1"/>
      <c r="F185" s="1"/>
      <c r="G185" s="1"/>
      <c r="H185" s="1"/>
    </row>
    <row r="186" spans="1:8" x14ac:dyDescent="0.35">
      <c r="A186" s="1"/>
      <c r="B186" s="1"/>
      <c r="C186" s="1"/>
      <c r="D186" s="1"/>
      <c r="E186" s="1"/>
      <c r="F186" s="1"/>
      <c r="G186" s="1"/>
      <c r="H186" s="1"/>
    </row>
    <row r="187" spans="1:8" x14ac:dyDescent="0.35">
      <c r="A187" s="1"/>
      <c r="B187" s="1"/>
      <c r="C187" s="1"/>
      <c r="D187" s="1"/>
      <c r="E187" s="1"/>
      <c r="F187" s="1"/>
      <c r="G187" s="1"/>
      <c r="H187" s="1"/>
    </row>
    <row r="188" spans="1:8" x14ac:dyDescent="0.35">
      <c r="A188" s="1"/>
      <c r="B188" s="1"/>
      <c r="C188" s="1"/>
      <c r="D188" s="1"/>
      <c r="E188" s="1"/>
      <c r="F188" s="1"/>
      <c r="G188" s="1"/>
      <c r="H188" s="1"/>
    </row>
    <row r="189" spans="1:8" x14ac:dyDescent="0.35">
      <c r="A189" s="1"/>
      <c r="B189" s="1"/>
      <c r="C189" s="1"/>
      <c r="D189" s="1"/>
      <c r="E189" s="1"/>
      <c r="F189" s="1"/>
      <c r="G189" s="1"/>
      <c r="H189" s="1"/>
    </row>
    <row r="190" spans="1:8" x14ac:dyDescent="0.35">
      <c r="A190" s="1"/>
      <c r="B190" s="1"/>
      <c r="C190" s="1"/>
      <c r="D190" s="1"/>
      <c r="E190" s="1"/>
      <c r="F190" s="1"/>
      <c r="G190" s="1"/>
      <c r="H190" s="1"/>
    </row>
    <row r="191" spans="1:8" x14ac:dyDescent="0.35">
      <c r="A191" s="1"/>
      <c r="B191" s="1"/>
      <c r="C191" s="1"/>
      <c r="D191" s="1"/>
      <c r="E191" s="1"/>
      <c r="F191" s="1"/>
      <c r="G191" s="1"/>
      <c r="H191" s="1"/>
    </row>
    <row r="192" spans="1:8" x14ac:dyDescent="0.35">
      <c r="A192" s="1"/>
      <c r="B192" s="1"/>
      <c r="C192" s="1"/>
      <c r="D192" s="1"/>
      <c r="E192" s="1"/>
      <c r="F192" s="1"/>
      <c r="G192" s="1"/>
      <c r="H192" s="1"/>
    </row>
    <row r="193" spans="1:8" x14ac:dyDescent="0.35">
      <c r="A193" s="1"/>
      <c r="B193" s="1"/>
      <c r="C193" s="1"/>
      <c r="D193" s="1"/>
      <c r="E193" s="1"/>
      <c r="F193" s="1"/>
      <c r="G193" s="1"/>
      <c r="H193" s="1"/>
    </row>
    <row r="194" spans="1:8" x14ac:dyDescent="0.35">
      <c r="A194" s="1"/>
      <c r="B194" s="1"/>
      <c r="C194" s="1"/>
      <c r="D194" s="1"/>
      <c r="E194" s="1"/>
      <c r="F194" s="1"/>
      <c r="G194" s="1"/>
      <c r="H194" s="1"/>
    </row>
    <row r="195" spans="1:8" x14ac:dyDescent="0.35">
      <c r="A195" s="1"/>
      <c r="B195" s="1"/>
      <c r="C195" s="1"/>
      <c r="D195" s="1"/>
      <c r="E195" s="1"/>
      <c r="F195" s="1"/>
      <c r="G195" s="1"/>
      <c r="H195" s="1"/>
    </row>
    <row r="196" spans="1:8" x14ac:dyDescent="0.35">
      <c r="A196" s="1"/>
      <c r="B196" s="1"/>
      <c r="C196" s="1"/>
      <c r="D196" s="1"/>
      <c r="E196" s="1"/>
      <c r="F196" s="1"/>
      <c r="G196" s="1"/>
      <c r="H196" s="1"/>
    </row>
    <row r="197" spans="1:8" x14ac:dyDescent="0.35">
      <c r="A197" s="1"/>
      <c r="B197" s="1"/>
      <c r="C197" s="1"/>
      <c r="D197" s="1"/>
      <c r="E197" s="1"/>
      <c r="F197" s="1"/>
      <c r="G197" s="1"/>
      <c r="H197" s="1"/>
    </row>
    <row r="198" spans="1:8" x14ac:dyDescent="0.35">
      <c r="A198" s="1"/>
      <c r="B198" s="1"/>
      <c r="C198" s="1"/>
      <c r="D198" s="1"/>
      <c r="E198" s="1"/>
      <c r="F198" s="1"/>
      <c r="G198" s="1"/>
      <c r="H198" s="1"/>
    </row>
    <row r="199" spans="1:8" x14ac:dyDescent="0.35">
      <c r="A199" s="1"/>
      <c r="B199" s="1"/>
      <c r="C199" s="1"/>
      <c r="D199" s="1"/>
      <c r="E199" s="1"/>
      <c r="F199" s="1"/>
      <c r="G199" s="1"/>
      <c r="H199" s="1"/>
    </row>
    <row r="200" spans="1:8" x14ac:dyDescent="0.35">
      <c r="A200" s="1"/>
      <c r="B200" s="1"/>
      <c r="C200" s="1"/>
      <c r="D200" s="1"/>
      <c r="E200" s="1"/>
      <c r="F200" s="1"/>
      <c r="G200" s="1"/>
      <c r="H200" s="1"/>
    </row>
    <row r="201" spans="1:8" x14ac:dyDescent="0.35">
      <c r="A201" s="1"/>
      <c r="B201" s="1"/>
      <c r="C201" s="1"/>
      <c r="D201" s="1"/>
      <c r="E201" s="1"/>
      <c r="F201" s="1"/>
      <c r="G201" s="1"/>
      <c r="H201" s="1"/>
    </row>
    <row r="202" spans="1:8" x14ac:dyDescent="0.35">
      <c r="A202" s="1"/>
      <c r="B202" s="1"/>
      <c r="C202" s="1"/>
      <c r="D202" s="1"/>
      <c r="E202" s="1"/>
      <c r="F202" s="1"/>
      <c r="G202" s="1"/>
      <c r="H202" s="1"/>
    </row>
    <row r="203" spans="1:8" x14ac:dyDescent="0.35">
      <c r="A203" s="1"/>
      <c r="B203" s="1"/>
      <c r="C203" s="1"/>
      <c r="D203" s="1"/>
      <c r="E203" s="1"/>
      <c r="F203" s="1"/>
      <c r="G203" s="1"/>
      <c r="H203" s="1"/>
    </row>
    <row r="204" spans="1:8" x14ac:dyDescent="0.35">
      <c r="A204" s="1"/>
      <c r="B204" s="1"/>
      <c r="C204" s="1"/>
      <c r="D204" s="1"/>
      <c r="E204" s="1"/>
      <c r="F204" s="1"/>
      <c r="G204" s="1"/>
      <c r="H204" s="1"/>
    </row>
    <row r="205" spans="1:8" x14ac:dyDescent="0.35">
      <c r="A205" s="1"/>
      <c r="B205" s="1"/>
      <c r="C205" s="1"/>
      <c r="D205" s="1"/>
      <c r="E205" s="1"/>
      <c r="F205" s="1"/>
      <c r="G205" s="1"/>
      <c r="H205" s="1"/>
    </row>
    <row r="206" spans="1:8" x14ac:dyDescent="0.35">
      <c r="A206" s="1"/>
      <c r="B206" s="1"/>
      <c r="C206" s="1"/>
      <c r="D206" s="1"/>
      <c r="E206" s="1"/>
      <c r="F206" s="1"/>
      <c r="G206" s="1"/>
      <c r="H206" s="1"/>
    </row>
    <row r="207" spans="1:8" x14ac:dyDescent="0.35">
      <c r="A207" s="1"/>
      <c r="B207" s="1"/>
      <c r="C207" s="1"/>
      <c r="D207" s="1"/>
      <c r="E207" s="1"/>
      <c r="F207" s="1"/>
      <c r="G207" s="1"/>
      <c r="H207" s="1"/>
    </row>
    <row r="208" spans="1:8" x14ac:dyDescent="0.35">
      <c r="A208" s="1"/>
      <c r="B208" s="1"/>
      <c r="C208" s="1"/>
      <c r="D208" s="1"/>
      <c r="E208" s="1"/>
      <c r="F208" s="1"/>
      <c r="G208" s="1"/>
      <c r="H208" s="1"/>
    </row>
    <row r="209" spans="1:8" x14ac:dyDescent="0.35">
      <c r="A209" s="1"/>
      <c r="B209" s="1"/>
      <c r="C209" s="1"/>
      <c r="D209" s="1"/>
      <c r="E209" s="1"/>
      <c r="F209" s="1"/>
      <c r="G209" s="1"/>
      <c r="H209" s="1"/>
    </row>
    <row r="210" spans="1:8" x14ac:dyDescent="0.35">
      <c r="A210" s="1"/>
      <c r="B210" s="1"/>
      <c r="C210" s="1"/>
      <c r="D210" s="1"/>
      <c r="E210" s="1"/>
      <c r="F210" s="1"/>
      <c r="G210" s="1"/>
      <c r="H210" s="1"/>
    </row>
    <row r="211" spans="1:8" x14ac:dyDescent="0.35">
      <c r="A211" s="1"/>
      <c r="B211" s="1"/>
      <c r="C211" s="1"/>
      <c r="D211" s="1"/>
      <c r="E211" s="1"/>
      <c r="F211" s="1"/>
      <c r="G211" s="1"/>
      <c r="H211" s="1"/>
    </row>
    <row r="212" spans="1:8" x14ac:dyDescent="0.35">
      <c r="A212" s="1"/>
      <c r="B212" s="1"/>
      <c r="C212" s="1"/>
      <c r="D212" s="1"/>
      <c r="E212" s="1"/>
      <c r="F212" s="1"/>
      <c r="G212" s="1"/>
      <c r="H212" s="1"/>
    </row>
    <row r="213" spans="1:8" x14ac:dyDescent="0.35">
      <c r="A213" s="1"/>
      <c r="B213" s="1"/>
      <c r="C213" s="1"/>
      <c r="D213" s="1"/>
      <c r="E213" s="1"/>
      <c r="F213" s="1"/>
      <c r="G213" s="1"/>
      <c r="H213" s="1"/>
    </row>
    <row r="214" spans="1:8" x14ac:dyDescent="0.35">
      <c r="A214" s="1"/>
      <c r="B214" s="1"/>
      <c r="C214" s="1"/>
      <c r="D214" s="1"/>
      <c r="E214" s="1"/>
      <c r="F214" s="1"/>
      <c r="G214" s="1"/>
      <c r="H214" s="1"/>
    </row>
    <row r="215" spans="1:8" x14ac:dyDescent="0.35">
      <c r="A215" s="1"/>
      <c r="B215" s="1"/>
      <c r="C215" s="1"/>
      <c r="D215" s="1"/>
      <c r="E215" s="1"/>
      <c r="F215" s="1"/>
      <c r="G215" s="1"/>
      <c r="H215" s="1"/>
    </row>
    <row r="216" spans="1:8" x14ac:dyDescent="0.35">
      <c r="A216" s="1"/>
      <c r="B216" s="1"/>
      <c r="C216" s="1"/>
      <c r="D216" s="1"/>
      <c r="E216" s="1"/>
      <c r="F216" s="1"/>
      <c r="G216" s="1"/>
      <c r="H216" s="1"/>
    </row>
    <row r="217" spans="1:8" x14ac:dyDescent="0.35">
      <c r="A217" s="1"/>
      <c r="B217" s="1"/>
      <c r="C217" s="1"/>
      <c r="D217" s="1"/>
      <c r="E217" s="1"/>
      <c r="F217" s="1"/>
      <c r="G217" s="1"/>
      <c r="H217" s="1"/>
    </row>
    <row r="218" spans="1:8" x14ac:dyDescent="0.35">
      <c r="A218" s="1"/>
      <c r="B218" s="1"/>
      <c r="C218" s="1"/>
      <c r="D218" s="1"/>
      <c r="E218" s="1"/>
      <c r="F218" s="1"/>
      <c r="G218" s="1"/>
      <c r="H218" s="1"/>
    </row>
    <row r="219" spans="1:8" x14ac:dyDescent="0.35">
      <c r="A219" s="1"/>
      <c r="B219" s="1"/>
      <c r="C219" s="1"/>
      <c r="D219" s="1"/>
      <c r="E219" s="1"/>
      <c r="F219" s="1"/>
      <c r="G219" s="1"/>
      <c r="H219" s="1"/>
    </row>
    <row r="220" spans="1:8" x14ac:dyDescent="0.35">
      <c r="A220" s="1"/>
      <c r="B220" s="1"/>
      <c r="C220" s="1"/>
      <c r="D220" s="1"/>
      <c r="E220" s="1"/>
      <c r="F220" s="1"/>
      <c r="G220" s="1"/>
      <c r="H220" s="1"/>
    </row>
    <row r="221" spans="1:8" x14ac:dyDescent="0.35">
      <c r="A221" s="1"/>
      <c r="B221" s="1"/>
      <c r="C221" s="1"/>
      <c r="D221" s="1"/>
      <c r="E221" s="1"/>
      <c r="F221" s="1"/>
      <c r="G221" s="1"/>
      <c r="H221" s="1"/>
    </row>
    <row r="222" spans="1:8" x14ac:dyDescent="0.35">
      <c r="A222" s="1"/>
      <c r="B222" s="1"/>
      <c r="C222" s="1"/>
      <c r="D222" s="1"/>
      <c r="E222" s="1"/>
      <c r="F222" s="1"/>
      <c r="G222" s="1"/>
      <c r="H222" s="1"/>
    </row>
    <row r="223" spans="1:8" x14ac:dyDescent="0.35">
      <c r="A223" s="1"/>
      <c r="B223" s="1"/>
      <c r="C223" s="1"/>
      <c r="D223" s="1"/>
      <c r="E223" s="1"/>
      <c r="F223" s="1"/>
      <c r="G223" s="1"/>
      <c r="H223" s="1"/>
    </row>
    <row r="224" spans="1:8" x14ac:dyDescent="0.35">
      <c r="A224" s="1"/>
      <c r="B224" s="1"/>
      <c r="C224" s="1"/>
      <c r="D224" s="1"/>
      <c r="E224" s="1"/>
      <c r="F224" s="1"/>
      <c r="G224" s="1"/>
      <c r="H224" s="1"/>
    </row>
    <row r="225" spans="1:8" x14ac:dyDescent="0.35">
      <c r="A225" s="1"/>
      <c r="B225" s="1"/>
      <c r="C225" s="1"/>
      <c r="D225" s="1"/>
      <c r="E225" s="1"/>
      <c r="F225" s="1"/>
      <c r="G225" s="1"/>
      <c r="H225" s="1"/>
    </row>
    <row r="226" spans="1:8" x14ac:dyDescent="0.35">
      <c r="A226" s="1"/>
      <c r="B226" s="1"/>
      <c r="C226" s="1"/>
      <c r="D226" s="1"/>
      <c r="E226" s="1"/>
      <c r="F226" s="1"/>
      <c r="G226" s="1"/>
      <c r="H226" s="1"/>
    </row>
    <row r="227" spans="1:8" x14ac:dyDescent="0.35">
      <c r="A227" s="1"/>
      <c r="B227" s="1"/>
      <c r="C227" s="1"/>
      <c r="D227" s="1"/>
      <c r="E227" s="1"/>
      <c r="F227" s="1"/>
      <c r="G227" s="1"/>
      <c r="H227" s="1"/>
    </row>
    <row r="228" spans="1:8" x14ac:dyDescent="0.35">
      <c r="A228" s="1"/>
      <c r="B228" s="1"/>
      <c r="C228" s="1"/>
      <c r="D228" s="1"/>
      <c r="E228" s="1"/>
      <c r="F228" s="1"/>
      <c r="G228" s="1"/>
      <c r="H228" s="1"/>
    </row>
    <row r="229" spans="1:8" x14ac:dyDescent="0.35">
      <c r="A229" s="1"/>
      <c r="B229" s="1"/>
      <c r="C229" s="1"/>
      <c r="D229" s="1"/>
      <c r="E229" s="1"/>
      <c r="F229" s="1"/>
      <c r="G229" s="1"/>
      <c r="H229" s="1"/>
    </row>
    <row r="230" spans="1:8" x14ac:dyDescent="0.35">
      <c r="A230" s="1"/>
      <c r="B230" s="1"/>
      <c r="C230" s="1"/>
      <c r="D230" s="1"/>
      <c r="E230" s="1"/>
      <c r="F230" s="1"/>
      <c r="G230" s="1"/>
      <c r="H230" s="1"/>
    </row>
    <row r="231" spans="1:8" x14ac:dyDescent="0.35">
      <c r="A231" s="1"/>
      <c r="B231" s="1"/>
      <c r="C231" s="1"/>
      <c r="D231" s="1"/>
      <c r="E231" s="1"/>
      <c r="F231" s="1"/>
      <c r="G231" s="1"/>
      <c r="H231" s="1"/>
    </row>
    <row r="232" spans="1:8" x14ac:dyDescent="0.35">
      <c r="A232" s="1"/>
      <c r="B232" s="1"/>
      <c r="C232" s="1"/>
      <c r="D232" s="1"/>
      <c r="E232" s="1"/>
      <c r="F232" s="1"/>
      <c r="G232" s="1"/>
      <c r="H232" s="1"/>
    </row>
    <row r="233" spans="1:8" x14ac:dyDescent="0.35">
      <c r="A233" s="1"/>
      <c r="B233" s="1"/>
      <c r="C233" s="1"/>
      <c r="D233" s="1"/>
      <c r="E233" s="1"/>
      <c r="F233" s="1"/>
      <c r="G233" s="1"/>
      <c r="H233" s="1"/>
    </row>
    <row r="234" spans="1:8" x14ac:dyDescent="0.35">
      <c r="A234" s="1"/>
      <c r="B234" s="1"/>
      <c r="C234" s="1"/>
      <c r="D234" s="1"/>
      <c r="E234" s="1"/>
      <c r="F234" s="1"/>
      <c r="G234" s="1"/>
      <c r="H234" s="1"/>
    </row>
    <row r="235" spans="1:8" x14ac:dyDescent="0.35">
      <c r="A235" s="1"/>
      <c r="B235" s="1"/>
      <c r="C235" s="1"/>
      <c r="D235" s="1"/>
      <c r="E235" s="1"/>
      <c r="F235" s="1"/>
      <c r="G235" s="1"/>
      <c r="H235" s="1"/>
    </row>
    <row r="236" spans="1:8" x14ac:dyDescent="0.35">
      <c r="A236" s="1"/>
      <c r="B236" s="1"/>
      <c r="C236" s="1"/>
      <c r="D236" s="1"/>
      <c r="E236" s="1"/>
      <c r="F236" s="1"/>
      <c r="G236" s="1"/>
      <c r="H236" s="1"/>
    </row>
    <row r="237" spans="1:8" x14ac:dyDescent="0.35">
      <c r="A237" s="1"/>
      <c r="B237" s="1"/>
      <c r="C237" s="1"/>
      <c r="D237" s="1"/>
      <c r="E237" s="1"/>
      <c r="F237" s="1"/>
      <c r="G237" s="1"/>
      <c r="H237" s="1"/>
    </row>
    <row r="238" spans="1:8" x14ac:dyDescent="0.35">
      <c r="A238" s="1"/>
      <c r="B238" s="1"/>
      <c r="C238" s="1"/>
      <c r="D238" s="1"/>
      <c r="E238" s="1"/>
      <c r="F238" s="1"/>
      <c r="G238" s="1"/>
      <c r="H238" s="1"/>
    </row>
    <row r="239" spans="1:8" x14ac:dyDescent="0.35">
      <c r="A239" s="1"/>
      <c r="B239" s="1"/>
      <c r="C239" s="1"/>
      <c r="D239" s="1"/>
      <c r="E239" s="1"/>
      <c r="F239" s="1"/>
      <c r="G239" s="1"/>
      <c r="H239" s="1"/>
    </row>
    <row r="240" spans="1:8" x14ac:dyDescent="0.35">
      <c r="A240" s="1"/>
      <c r="B240" s="1"/>
      <c r="C240" s="1"/>
      <c r="D240" s="1"/>
      <c r="E240" s="1"/>
      <c r="F240" s="1"/>
      <c r="G240" s="1"/>
      <c r="H240" s="1"/>
    </row>
    <row r="241" spans="1:8" x14ac:dyDescent="0.35">
      <c r="A241" s="1"/>
      <c r="B241" s="1"/>
      <c r="C241" s="1"/>
      <c r="D241" s="1"/>
      <c r="E241" s="1"/>
      <c r="F241" s="1"/>
      <c r="G241" s="1"/>
      <c r="H241" s="1"/>
    </row>
    <row r="242" spans="1:8" x14ac:dyDescent="0.35">
      <c r="A242" s="1"/>
      <c r="B242" s="1"/>
      <c r="C242" s="1"/>
      <c r="D242" s="1"/>
      <c r="E242" s="1"/>
      <c r="F242" s="1"/>
      <c r="G242" s="1"/>
      <c r="H242" s="1"/>
    </row>
    <row r="243" spans="1:8" x14ac:dyDescent="0.35">
      <c r="A243" s="1"/>
      <c r="B243" s="1"/>
      <c r="C243" s="1"/>
      <c r="D243" s="1"/>
      <c r="E243" s="1"/>
      <c r="F243" s="1"/>
      <c r="G243" s="1"/>
      <c r="H243" s="1"/>
    </row>
    <row r="244" spans="1:8" x14ac:dyDescent="0.35">
      <c r="A244" s="1"/>
      <c r="B244" s="1"/>
      <c r="C244" s="1"/>
      <c r="D244" s="1"/>
      <c r="E244" s="1"/>
      <c r="F244" s="1"/>
      <c r="G244" s="1"/>
      <c r="H244" s="1"/>
    </row>
    <row r="245" spans="1:8" x14ac:dyDescent="0.35">
      <c r="A245" s="1"/>
      <c r="B245" s="1"/>
      <c r="C245" s="1"/>
      <c r="D245" s="1"/>
      <c r="E245" s="1"/>
      <c r="F245" s="1"/>
      <c r="G245" s="1"/>
      <c r="H245" s="1"/>
    </row>
    <row r="246" spans="1:8" x14ac:dyDescent="0.35">
      <c r="A246" s="1"/>
      <c r="B246" s="1"/>
      <c r="C246" s="1"/>
      <c r="D246" s="1"/>
      <c r="E246" s="1"/>
      <c r="F246" s="1"/>
      <c r="G246" s="1"/>
      <c r="H246" s="1"/>
    </row>
    <row r="247" spans="1:8" x14ac:dyDescent="0.35">
      <c r="A247" s="1"/>
      <c r="B247" s="1"/>
      <c r="C247" s="1"/>
      <c r="D247" s="1"/>
      <c r="E247" s="1"/>
      <c r="F247" s="1"/>
      <c r="G247" s="1"/>
      <c r="H247" s="1"/>
    </row>
    <row r="248" spans="1:8" x14ac:dyDescent="0.35">
      <c r="A248" s="1"/>
      <c r="B248" s="1"/>
      <c r="C248" s="1"/>
      <c r="D248" s="1"/>
      <c r="E248" s="1"/>
      <c r="F248" s="1"/>
      <c r="G248" s="1"/>
      <c r="H248" s="1"/>
    </row>
    <row r="249" spans="1:8" x14ac:dyDescent="0.35">
      <c r="A249" s="1"/>
      <c r="B249" s="1"/>
      <c r="C249" s="1"/>
      <c r="D249" s="1"/>
      <c r="E249" s="1"/>
      <c r="F249" s="1"/>
      <c r="G249" s="1"/>
      <c r="H249" s="1"/>
    </row>
    <row r="250" spans="1:8" x14ac:dyDescent="0.35">
      <c r="A250" s="1"/>
      <c r="B250" s="1"/>
      <c r="C250" s="1"/>
      <c r="D250" s="1"/>
      <c r="E250" s="1"/>
      <c r="F250" s="1"/>
      <c r="G250" s="1"/>
      <c r="H250" s="1"/>
    </row>
    <row r="251" spans="1:8" x14ac:dyDescent="0.35">
      <c r="A251" s="1"/>
      <c r="B251" s="1"/>
      <c r="C251" s="1"/>
      <c r="D251" s="1"/>
      <c r="E251" s="1"/>
      <c r="F251" s="1"/>
      <c r="G251" s="1"/>
      <c r="H251" s="1"/>
    </row>
    <row r="252" spans="1:8" x14ac:dyDescent="0.35">
      <c r="A252" s="1"/>
      <c r="B252" s="1"/>
      <c r="C252" s="1"/>
      <c r="D252" s="1"/>
      <c r="E252" s="1"/>
      <c r="F252" s="1"/>
      <c r="G252" s="1"/>
      <c r="H252" s="1"/>
    </row>
    <row r="253" spans="1:8" x14ac:dyDescent="0.35">
      <c r="A253" s="1"/>
      <c r="B253" s="1"/>
      <c r="C253" s="1"/>
      <c r="D253" s="1"/>
      <c r="E253" s="1"/>
      <c r="F253" s="1"/>
      <c r="G253" s="1"/>
      <c r="H253" s="1"/>
    </row>
    <row r="254" spans="1:8" x14ac:dyDescent="0.35">
      <c r="A254" s="1"/>
      <c r="B254" s="1"/>
      <c r="C254" s="1"/>
      <c r="D254" s="1"/>
      <c r="E254" s="1"/>
      <c r="F254" s="1"/>
      <c r="G254" s="1"/>
      <c r="H254" s="1"/>
    </row>
    <row r="255" spans="1:8" x14ac:dyDescent="0.35">
      <c r="A255" s="1"/>
      <c r="B255" s="1"/>
      <c r="C255" s="1"/>
      <c r="D255" s="1"/>
      <c r="E255" s="1"/>
      <c r="F255" s="1"/>
      <c r="G255" s="1"/>
      <c r="H255" s="1"/>
    </row>
    <row r="256" spans="1:8" x14ac:dyDescent="0.35">
      <c r="A256" s="1"/>
      <c r="B256" s="1"/>
      <c r="C256" s="1"/>
      <c r="D256" s="1"/>
      <c r="E256" s="1"/>
      <c r="F256" s="1"/>
      <c r="G256" s="1"/>
      <c r="H256" s="1"/>
    </row>
    <row r="257" spans="1:8" x14ac:dyDescent="0.35">
      <c r="A257" s="1"/>
      <c r="B257" s="1"/>
      <c r="C257" s="1"/>
      <c r="D257" s="1"/>
      <c r="E257" s="1"/>
      <c r="F257" s="1"/>
      <c r="G257" s="1"/>
      <c r="H257" s="1"/>
    </row>
    <row r="258" spans="1:8" x14ac:dyDescent="0.35">
      <c r="A258" s="1"/>
      <c r="B258" s="1"/>
      <c r="C258" s="1"/>
      <c r="D258" s="1"/>
      <c r="E258" s="1"/>
      <c r="F258" s="1"/>
      <c r="G258" s="1"/>
      <c r="H258" s="1"/>
    </row>
    <row r="259" spans="1:8" x14ac:dyDescent="0.35">
      <c r="A259" s="1"/>
      <c r="B259" s="1"/>
      <c r="C259" s="1"/>
      <c r="D259" s="1"/>
      <c r="E259" s="1"/>
      <c r="F259" s="1"/>
      <c r="G259" s="1"/>
      <c r="H259" s="1"/>
    </row>
    <row r="260" spans="1:8" x14ac:dyDescent="0.35">
      <c r="A260" s="1"/>
      <c r="B260" s="1"/>
      <c r="C260" s="1"/>
      <c r="D260" s="1"/>
      <c r="E260" s="1"/>
      <c r="F260" s="1"/>
      <c r="G260" s="1"/>
      <c r="H260" s="1"/>
    </row>
    <row r="261" spans="1:8" x14ac:dyDescent="0.35">
      <c r="A261" s="1"/>
      <c r="B261" s="1"/>
      <c r="C261" s="1"/>
      <c r="D261" s="1"/>
      <c r="E261" s="1"/>
      <c r="F261" s="1"/>
      <c r="G261" s="1"/>
      <c r="H261" s="1"/>
    </row>
    <row r="262" spans="1:8" x14ac:dyDescent="0.35">
      <c r="A262" s="1"/>
      <c r="B262" s="1"/>
      <c r="C262" s="1"/>
      <c r="D262" s="1"/>
      <c r="E262" s="1"/>
      <c r="F262" s="1"/>
      <c r="G262" s="1"/>
      <c r="H262" s="1"/>
    </row>
    <row r="263" spans="1:8" x14ac:dyDescent="0.35">
      <c r="A263" s="1"/>
      <c r="B263" s="1"/>
      <c r="C263" s="1"/>
      <c r="D263" s="1"/>
      <c r="E263" s="1"/>
      <c r="F263" s="1"/>
      <c r="G263" s="1"/>
      <c r="H263" s="1"/>
    </row>
    <row r="264" spans="1:8" x14ac:dyDescent="0.35">
      <c r="A264" s="1"/>
      <c r="B264" s="1"/>
      <c r="C264" s="1"/>
      <c r="D264" s="1"/>
      <c r="E264" s="1"/>
      <c r="F264" s="1"/>
      <c r="G264" s="1"/>
      <c r="H264" s="1"/>
    </row>
    <row r="265" spans="1:8" x14ac:dyDescent="0.35">
      <c r="A265" s="1"/>
      <c r="B265" s="1"/>
      <c r="C265" s="1"/>
      <c r="D265" s="1"/>
      <c r="E265" s="1"/>
      <c r="F265" s="1"/>
      <c r="G265" s="1"/>
      <c r="H265" s="1"/>
    </row>
    <row r="266" spans="1:8" x14ac:dyDescent="0.35">
      <c r="A266" s="1"/>
      <c r="B266" s="1"/>
      <c r="C266" s="1"/>
      <c r="D266" s="1"/>
      <c r="E266" s="1"/>
      <c r="F266" s="1"/>
      <c r="G266" s="1"/>
      <c r="H266" s="1"/>
    </row>
    <row r="267" spans="1:8" x14ac:dyDescent="0.35">
      <c r="A267" s="1"/>
      <c r="B267" s="1"/>
      <c r="C267" s="1"/>
      <c r="D267" s="1"/>
      <c r="E267" s="1"/>
      <c r="F267" s="1"/>
      <c r="G267" s="1"/>
      <c r="H267" s="1"/>
    </row>
    <row r="268" spans="1:8" x14ac:dyDescent="0.35">
      <c r="A268" s="1"/>
      <c r="B268" s="1"/>
      <c r="C268" s="1"/>
      <c r="D268" s="1"/>
      <c r="E268" s="1"/>
      <c r="F268" s="1"/>
      <c r="G268" s="1"/>
      <c r="H268" s="1"/>
    </row>
    <row r="269" spans="1:8" x14ac:dyDescent="0.35">
      <c r="A269" s="1"/>
      <c r="B269" s="1"/>
      <c r="C269" s="1"/>
      <c r="D269" s="1"/>
      <c r="E269" s="1"/>
      <c r="F269" s="1"/>
      <c r="G269" s="1"/>
      <c r="H269" s="1"/>
    </row>
    <row r="270" spans="1:8" x14ac:dyDescent="0.35">
      <c r="A270" s="1"/>
      <c r="B270" s="1"/>
      <c r="C270" s="1"/>
      <c r="D270" s="1"/>
      <c r="E270" s="1"/>
      <c r="F270" s="1"/>
      <c r="G270" s="1"/>
      <c r="H270" s="1"/>
    </row>
    <row r="271" spans="1:8" x14ac:dyDescent="0.35">
      <c r="A271" s="1"/>
      <c r="B271" s="1"/>
      <c r="C271" s="1"/>
      <c r="D271" s="1"/>
      <c r="E271" s="1"/>
      <c r="F271" s="1"/>
      <c r="G271" s="1"/>
      <c r="H271" s="1"/>
    </row>
    <row r="272" spans="1:8" x14ac:dyDescent="0.35">
      <c r="A272" s="1"/>
      <c r="B272" s="1"/>
      <c r="C272" s="1"/>
      <c r="D272" s="1"/>
      <c r="E272" s="1"/>
      <c r="F272" s="1"/>
      <c r="G272" s="1"/>
      <c r="H272" s="1"/>
    </row>
    <row r="273" spans="1:8" x14ac:dyDescent="0.35">
      <c r="A273" s="1"/>
      <c r="B273" s="1"/>
      <c r="C273" s="1"/>
      <c r="D273" s="1"/>
      <c r="E273" s="1"/>
      <c r="F273" s="1"/>
      <c r="G273" s="1"/>
      <c r="H273" s="1"/>
    </row>
    <row r="274" spans="1:8" x14ac:dyDescent="0.35">
      <c r="A274" s="1"/>
      <c r="B274" s="1"/>
      <c r="C274" s="1"/>
      <c r="D274" s="1"/>
      <c r="E274" s="1"/>
      <c r="F274" s="1"/>
      <c r="G274" s="1"/>
      <c r="H274" s="1"/>
    </row>
    <row r="275" spans="1:8" x14ac:dyDescent="0.35">
      <c r="A275" s="1"/>
      <c r="B275" s="1"/>
      <c r="C275" s="1"/>
      <c r="D275" s="1"/>
      <c r="E275" s="1"/>
      <c r="F275" s="1"/>
      <c r="G275" s="1"/>
      <c r="H275" s="1"/>
    </row>
    <row r="276" spans="1:8" x14ac:dyDescent="0.35">
      <c r="A276" s="1"/>
      <c r="B276" s="1"/>
      <c r="C276" s="1"/>
      <c r="D276" s="1"/>
      <c r="E276" s="1"/>
      <c r="F276" s="1"/>
      <c r="G276" s="1"/>
      <c r="H276" s="1"/>
    </row>
    <row r="277" spans="1:8" x14ac:dyDescent="0.35">
      <c r="A277" s="1"/>
      <c r="B277" s="1"/>
      <c r="C277" s="1"/>
      <c r="D277" s="1"/>
      <c r="E277" s="1"/>
      <c r="F277" s="1"/>
      <c r="G277" s="1"/>
      <c r="H277" s="1"/>
    </row>
    <row r="278" spans="1:8" x14ac:dyDescent="0.35">
      <c r="A278" s="1"/>
      <c r="B278" s="1"/>
      <c r="C278" s="1"/>
      <c r="D278" s="1"/>
      <c r="E278" s="1"/>
      <c r="F278" s="1"/>
      <c r="G278" s="1"/>
      <c r="H278" s="1"/>
    </row>
    <row r="279" spans="1:8" x14ac:dyDescent="0.35">
      <c r="A279" s="1"/>
      <c r="B279" s="1"/>
      <c r="C279" s="1"/>
      <c r="D279" s="1"/>
      <c r="E279" s="1"/>
      <c r="F279" s="1"/>
      <c r="G279" s="1"/>
      <c r="H279" s="1"/>
    </row>
    <row r="280" spans="1:8" x14ac:dyDescent="0.35">
      <c r="A280" s="1"/>
      <c r="B280" s="1"/>
      <c r="C280" s="1"/>
      <c r="D280" s="1"/>
      <c r="E280" s="1"/>
      <c r="F280" s="1"/>
      <c r="G280" s="1"/>
      <c r="H280" s="1"/>
    </row>
    <row r="281" spans="1:8" x14ac:dyDescent="0.35">
      <c r="A281" s="1"/>
      <c r="B281" s="1"/>
      <c r="C281" s="1"/>
      <c r="D281" s="1"/>
      <c r="E281" s="1"/>
      <c r="F281" s="1"/>
      <c r="G281" s="1"/>
      <c r="H281" s="1"/>
    </row>
    <row r="282" spans="1:8" x14ac:dyDescent="0.35">
      <c r="A282" s="1"/>
      <c r="B282" s="1"/>
      <c r="C282" s="1"/>
      <c r="D282" s="1"/>
      <c r="E282" s="1"/>
      <c r="F282" s="1"/>
      <c r="G282" s="1"/>
      <c r="H282" s="1"/>
    </row>
    <row r="283" spans="1:8" x14ac:dyDescent="0.35">
      <c r="A283" s="1"/>
      <c r="B283" s="1"/>
      <c r="C283" s="1"/>
      <c r="D283" s="1"/>
      <c r="E283" s="1"/>
      <c r="F283" s="1"/>
      <c r="G283" s="1"/>
      <c r="H283" s="1"/>
    </row>
    <row r="284" spans="1:8" x14ac:dyDescent="0.35">
      <c r="A284" s="1"/>
      <c r="B284" s="1"/>
      <c r="C284" s="1"/>
      <c r="D284" s="1"/>
      <c r="E284" s="1"/>
      <c r="F284" s="1"/>
      <c r="G284" s="1"/>
      <c r="H284" s="1"/>
    </row>
    <row r="285" spans="1:8" x14ac:dyDescent="0.35">
      <c r="A285" s="1"/>
      <c r="B285" s="1"/>
      <c r="C285" s="1"/>
      <c r="D285" s="1"/>
      <c r="E285" s="1"/>
      <c r="F285" s="1"/>
      <c r="G285" s="1"/>
      <c r="H285" s="1"/>
    </row>
    <row r="286" spans="1:8" x14ac:dyDescent="0.35">
      <c r="A286" s="1"/>
      <c r="B286" s="1"/>
      <c r="C286" s="1"/>
      <c r="D286" s="1"/>
      <c r="E286" s="1"/>
      <c r="F286" s="1"/>
      <c r="G286" s="1"/>
      <c r="H286" s="1"/>
    </row>
    <row r="287" spans="1:8" x14ac:dyDescent="0.35">
      <c r="A287" s="1"/>
      <c r="B287" s="1"/>
      <c r="C287" s="1"/>
      <c r="D287" s="1"/>
      <c r="E287" s="1"/>
      <c r="F287" s="1"/>
      <c r="G287" s="1"/>
      <c r="H287" s="1"/>
    </row>
    <row r="288" spans="1:8" x14ac:dyDescent="0.35">
      <c r="A288" s="1"/>
      <c r="B288" s="1"/>
      <c r="C288" s="1"/>
      <c r="D288" s="1"/>
      <c r="E288" s="1"/>
      <c r="F288" s="1"/>
      <c r="G288" s="1"/>
      <c r="H288" s="1"/>
    </row>
    <row r="289" spans="1:8" x14ac:dyDescent="0.35">
      <c r="A289" s="1"/>
      <c r="B289" s="1"/>
      <c r="C289" s="1"/>
      <c r="D289" s="1"/>
      <c r="E289" s="1"/>
      <c r="F289" s="1"/>
      <c r="G289" s="1"/>
      <c r="H289" s="1"/>
    </row>
    <row r="290" spans="1:8" x14ac:dyDescent="0.35">
      <c r="A290" s="1"/>
      <c r="B290" s="1"/>
      <c r="C290" s="1"/>
      <c r="D290" s="1"/>
      <c r="E290" s="1"/>
      <c r="F290" s="1"/>
      <c r="G290" s="1"/>
      <c r="H290" s="1"/>
    </row>
    <row r="291" spans="1:8" x14ac:dyDescent="0.35">
      <c r="A291" s="1"/>
      <c r="B291" s="1"/>
      <c r="C291" s="1"/>
      <c r="D291" s="1"/>
      <c r="E291" s="1"/>
      <c r="F291" s="1"/>
      <c r="G291" s="1"/>
      <c r="H291" s="1"/>
    </row>
    <row r="292" spans="1:8" x14ac:dyDescent="0.35">
      <c r="A292" s="1"/>
      <c r="B292" s="1"/>
      <c r="C292" s="1"/>
      <c r="D292" s="1"/>
      <c r="E292" s="1"/>
      <c r="F292" s="1"/>
      <c r="G292" s="1"/>
      <c r="H292" s="1"/>
    </row>
    <row r="293" spans="1:8" x14ac:dyDescent="0.35">
      <c r="A293" s="1"/>
      <c r="B293" s="1"/>
      <c r="C293" s="1"/>
      <c r="D293" s="1"/>
      <c r="E293" s="1"/>
      <c r="F293" s="1"/>
      <c r="G293" s="1"/>
      <c r="H293" s="1"/>
    </row>
    <row r="294" spans="1:8" x14ac:dyDescent="0.35">
      <c r="A294" s="1"/>
      <c r="B294" s="1"/>
      <c r="C294" s="1"/>
      <c r="D294" s="1"/>
      <c r="E294" s="1"/>
      <c r="F294" s="1"/>
      <c r="G294" s="1"/>
      <c r="H294" s="1"/>
    </row>
    <row r="295" spans="1:8" x14ac:dyDescent="0.35">
      <c r="A295" s="1"/>
      <c r="B295" s="1"/>
      <c r="C295" s="1"/>
      <c r="D295" s="1"/>
      <c r="E295" s="1"/>
      <c r="F295" s="1"/>
      <c r="G295" s="1"/>
      <c r="H295" s="1"/>
    </row>
    <row r="296" spans="1:8" x14ac:dyDescent="0.35">
      <c r="A296" s="1"/>
      <c r="B296" s="1"/>
      <c r="C296" s="1"/>
      <c r="D296" s="1"/>
      <c r="E296" s="1"/>
      <c r="F296" s="1"/>
      <c r="G296" s="1"/>
      <c r="H296" s="1"/>
    </row>
    <row r="297" spans="1:8" x14ac:dyDescent="0.35">
      <c r="A297" s="1"/>
      <c r="B297" s="1"/>
      <c r="C297" s="1"/>
      <c r="D297" s="1"/>
      <c r="E297" s="1"/>
      <c r="F297" s="1"/>
      <c r="G297" s="1"/>
      <c r="H297" s="1"/>
    </row>
    <row r="298" spans="1:8" x14ac:dyDescent="0.35">
      <c r="A298" s="1"/>
      <c r="B298" s="1"/>
      <c r="C298" s="1"/>
      <c r="D298" s="1"/>
      <c r="E298" s="1"/>
      <c r="F298" s="1"/>
      <c r="G298" s="1"/>
      <c r="H298" s="1"/>
    </row>
    <row r="299" spans="1:8" x14ac:dyDescent="0.35">
      <c r="A299" s="1"/>
      <c r="B299" s="1"/>
      <c r="C299" s="1"/>
      <c r="D299" s="1"/>
      <c r="E299" s="1"/>
      <c r="F299" s="1"/>
      <c r="G299" s="1"/>
      <c r="H299" s="1"/>
    </row>
    <row r="300" spans="1:8" x14ac:dyDescent="0.35">
      <c r="A300" s="1"/>
      <c r="B300" s="1"/>
      <c r="C300" s="1"/>
      <c r="D300" s="1"/>
      <c r="E300" s="1"/>
      <c r="F300" s="1"/>
      <c r="G300" s="1"/>
      <c r="H300" s="1"/>
    </row>
    <row r="301" spans="1:8" x14ac:dyDescent="0.35">
      <c r="A301" s="1"/>
      <c r="B301" s="1"/>
      <c r="C301" s="1"/>
      <c r="D301" s="1"/>
      <c r="E301" s="1"/>
      <c r="F301" s="1"/>
      <c r="G301" s="1"/>
      <c r="H301" s="1"/>
    </row>
    <row r="302" spans="1:8" x14ac:dyDescent="0.35">
      <c r="A302" s="1"/>
      <c r="B302" s="1"/>
      <c r="C302" s="1"/>
      <c r="D302" s="1"/>
      <c r="E302" s="1"/>
      <c r="F302" s="1"/>
      <c r="G302" s="1"/>
      <c r="H302" s="1"/>
    </row>
    <row r="303" spans="1:8" x14ac:dyDescent="0.35">
      <c r="A303" s="1"/>
      <c r="B303" s="1"/>
      <c r="C303" s="1"/>
      <c r="D303" s="1"/>
      <c r="E303" s="1"/>
      <c r="F303" s="1"/>
      <c r="G303" s="1"/>
      <c r="H303" s="1"/>
    </row>
    <row r="304" spans="1:8" x14ac:dyDescent="0.35">
      <c r="A304" s="1"/>
      <c r="B304" s="1"/>
      <c r="C304" s="1"/>
      <c r="D304" s="1"/>
      <c r="E304" s="1"/>
      <c r="F304" s="1"/>
      <c r="G304" s="1"/>
      <c r="H304" s="1"/>
    </row>
    <row r="305" spans="1:8" x14ac:dyDescent="0.35">
      <c r="A305" s="1"/>
      <c r="B305" s="1"/>
      <c r="C305" s="1"/>
      <c r="D305" s="1"/>
      <c r="E305" s="1"/>
      <c r="F305" s="1"/>
      <c r="G305" s="1"/>
      <c r="H305" s="1"/>
    </row>
    <row r="306" spans="1:8" x14ac:dyDescent="0.35">
      <c r="A306" s="1"/>
      <c r="B306" s="1"/>
      <c r="C306" s="1"/>
      <c r="D306" s="1"/>
      <c r="E306" s="1"/>
      <c r="F306" s="1"/>
      <c r="G306" s="1"/>
      <c r="H306" s="1"/>
    </row>
    <row r="307" spans="1:8" x14ac:dyDescent="0.35">
      <c r="A307" s="1"/>
      <c r="B307" s="1"/>
      <c r="C307" s="1"/>
      <c r="D307" s="1"/>
      <c r="E307" s="1"/>
      <c r="F307" s="1"/>
      <c r="G307" s="1"/>
      <c r="H307" s="1"/>
    </row>
    <row r="308" spans="1:8" x14ac:dyDescent="0.35">
      <c r="A308" s="1"/>
      <c r="B308" s="1"/>
      <c r="C308" s="1"/>
      <c r="D308" s="1"/>
      <c r="E308" s="1"/>
      <c r="F308" s="1"/>
      <c r="G308" s="1"/>
      <c r="H308" s="1"/>
    </row>
    <row r="309" spans="1:8" x14ac:dyDescent="0.35">
      <c r="A309" s="1"/>
      <c r="B309" s="1"/>
      <c r="C309" s="1"/>
      <c r="D309" s="1"/>
      <c r="E309" s="1"/>
      <c r="F309" s="1"/>
      <c r="G309" s="1"/>
      <c r="H309" s="1"/>
    </row>
    <row r="310" spans="1:8" x14ac:dyDescent="0.35">
      <c r="A310" s="1"/>
      <c r="B310" s="1"/>
      <c r="C310" s="1"/>
      <c r="D310" s="1"/>
      <c r="E310" s="1"/>
      <c r="F310" s="1"/>
      <c r="G310" s="1"/>
      <c r="H310" s="1"/>
    </row>
    <row r="311" spans="1:8" x14ac:dyDescent="0.35">
      <c r="A311" s="1"/>
      <c r="B311" s="1"/>
      <c r="C311" s="1"/>
      <c r="D311" s="1"/>
      <c r="E311" s="1"/>
      <c r="F311" s="1"/>
      <c r="G311" s="1"/>
      <c r="H311" s="1"/>
    </row>
    <row r="312" spans="1:8" x14ac:dyDescent="0.35">
      <c r="A312" s="1"/>
      <c r="B312" s="1"/>
      <c r="C312" s="1"/>
      <c r="D312" s="1"/>
      <c r="E312" s="1"/>
      <c r="F312" s="1"/>
      <c r="G312" s="1"/>
      <c r="H312" s="1"/>
    </row>
    <row r="313" spans="1:8" x14ac:dyDescent="0.35">
      <c r="A313" s="1"/>
      <c r="B313" s="1"/>
      <c r="C313" s="1"/>
      <c r="D313" s="1"/>
      <c r="E313" s="1"/>
      <c r="F313" s="1"/>
      <c r="G313" s="1"/>
      <c r="H313" s="1"/>
    </row>
    <row r="314" spans="1:8" x14ac:dyDescent="0.35">
      <c r="A314" s="1"/>
      <c r="B314" s="1"/>
      <c r="C314" s="1"/>
      <c r="D314" s="1"/>
      <c r="E314" s="1"/>
      <c r="F314" s="1"/>
      <c r="G314" s="1"/>
      <c r="H314" s="1"/>
    </row>
    <row r="315" spans="1:8" x14ac:dyDescent="0.35">
      <c r="A315" s="1"/>
      <c r="B315" s="1"/>
      <c r="C315" s="1"/>
      <c r="D315" s="1"/>
      <c r="E315" s="1"/>
      <c r="F315" s="1"/>
      <c r="G315" s="1"/>
      <c r="H315" s="1"/>
    </row>
    <row r="316" spans="1:8" x14ac:dyDescent="0.35">
      <c r="A316" s="1"/>
      <c r="B316" s="1"/>
      <c r="C316" s="1"/>
      <c r="D316" s="1"/>
      <c r="E316" s="1"/>
      <c r="F316" s="1"/>
      <c r="G316" s="1"/>
      <c r="H316" s="1"/>
    </row>
    <row r="317" spans="1:8" x14ac:dyDescent="0.35">
      <c r="A317" s="1"/>
      <c r="B317" s="1"/>
      <c r="C317" s="1"/>
      <c r="D317" s="1"/>
      <c r="E317" s="1"/>
      <c r="F317" s="1"/>
      <c r="G317" s="1"/>
      <c r="H317" s="1"/>
    </row>
    <row r="318" spans="1:8" x14ac:dyDescent="0.35">
      <c r="A318" s="1"/>
      <c r="B318" s="1"/>
      <c r="C318" s="1"/>
      <c r="D318" s="1"/>
      <c r="E318" s="1"/>
      <c r="F318" s="1"/>
      <c r="G318" s="1"/>
      <c r="H318" s="1"/>
    </row>
    <row r="319" spans="1:8" x14ac:dyDescent="0.35">
      <c r="A319" s="1"/>
      <c r="B319" s="1"/>
      <c r="C319" s="1"/>
      <c r="D319" s="1"/>
      <c r="E319" s="1"/>
      <c r="F319" s="1"/>
      <c r="G319" s="1"/>
      <c r="H319" s="1"/>
    </row>
    <row r="320" spans="1:8" x14ac:dyDescent="0.35">
      <c r="A320" s="1"/>
      <c r="B320" s="1"/>
      <c r="C320" s="1"/>
      <c r="D320" s="1"/>
      <c r="E320" s="1"/>
      <c r="F320" s="1"/>
      <c r="G320" s="1"/>
      <c r="H320" s="1"/>
    </row>
    <row r="321" spans="1:8" x14ac:dyDescent="0.35">
      <c r="A321" s="1"/>
      <c r="B321" s="1"/>
      <c r="C321" s="1"/>
      <c r="D321" s="1"/>
      <c r="E321" s="1"/>
      <c r="F321" s="1"/>
      <c r="G321" s="1"/>
      <c r="H321" s="1"/>
    </row>
    <row r="322" spans="1:8" x14ac:dyDescent="0.35">
      <c r="A322" s="1"/>
      <c r="B322" s="1"/>
      <c r="C322" s="1"/>
      <c r="D322" s="1"/>
      <c r="E322" s="1"/>
      <c r="F322" s="1"/>
      <c r="G322" s="1"/>
      <c r="H322" s="1"/>
    </row>
    <row r="323" spans="1:8" x14ac:dyDescent="0.35">
      <c r="A323" s="1"/>
      <c r="B323" s="1"/>
      <c r="C323" s="1"/>
      <c r="D323" s="1"/>
      <c r="E323" s="1"/>
      <c r="F323" s="1"/>
      <c r="G323" s="1"/>
      <c r="H323" s="1"/>
    </row>
    <row r="324" spans="1:8" x14ac:dyDescent="0.35">
      <c r="A324" s="1"/>
      <c r="B324" s="1"/>
      <c r="C324" s="1"/>
      <c r="D324" s="1"/>
      <c r="E324" s="1"/>
      <c r="F324" s="1"/>
      <c r="G324" s="1"/>
      <c r="H324" s="1"/>
    </row>
    <row r="325" spans="1:8" x14ac:dyDescent="0.35">
      <c r="A325" s="1"/>
      <c r="B325" s="1"/>
      <c r="C325" s="1"/>
      <c r="D325" s="1"/>
      <c r="E325" s="1"/>
      <c r="F325" s="1"/>
      <c r="G325" s="1"/>
      <c r="H325" s="1"/>
    </row>
    <row r="326" spans="1:8" x14ac:dyDescent="0.35">
      <c r="A326" s="1"/>
      <c r="B326" s="1"/>
      <c r="C326" s="1"/>
      <c r="D326" s="1"/>
      <c r="E326" s="1"/>
      <c r="F326" s="1"/>
      <c r="G326" s="1"/>
      <c r="H326" s="1"/>
    </row>
    <row r="327" spans="1:8" x14ac:dyDescent="0.35">
      <c r="A327" s="1"/>
      <c r="B327" s="1"/>
      <c r="C327" s="1"/>
      <c r="D327" s="1"/>
      <c r="E327" s="1"/>
      <c r="F327" s="1"/>
      <c r="G327" s="1"/>
      <c r="H327" s="1"/>
    </row>
    <row r="328" spans="1:8" x14ac:dyDescent="0.35">
      <c r="A328" s="1"/>
      <c r="B328" s="1"/>
      <c r="C328" s="1"/>
      <c r="D328" s="1"/>
      <c r="E328" s="1"/>
      <c r="F328" s="1"/>
      <c r="G328" s="1"/>
      <c r="H328" s="1"/>
    </row>
    <row r="329" spans="1:8" x14ac:dyDescent="0.35">
      <c r="A329" s="1"/>
      <c r="B329" s="1"/>
      <c r="C329" s="1"/>
      <c r="D329" s="1"/>
      <c r="E329" s="1"/>
      <c r="F329" s="1"/>
      <c r="G329" s="1"/>
      <c r="H329" s="1"/>
    </row>
    <row r="330" spans="1:8" x14ac:dyDescent="0.35">
      <c r="A330" s="1"/>
      <c r="B330" s="1"/>
      <c r="C330" s="1"/>
      <c r="D330" s="1"/>
      <c r="E330" s="1"/>
      <c r="F330" s="1"/>
      <c r="G330" s="1"/>
      <c r="H330" s="1"/>
    </row>
    <row r="331" spans="1:8" x14ac:dyDescent="0.35">
      <c r="A331" s="1"/>
      <c r="B331" s="1"/>
      <c r="C331" s="1"/>
      <c r="D331" s="1"/>
      <c r="E331" s="1"/>
      <c r="F331" s="1"/>
      <c r="G331" s="1"/>
      <c r="H331" s="1"/>
    </row>
    <row r="332" spans="1:8" x14ac:dyDescent="0.35">
      <c r="A332" s="1"/>
      <c r="B332" s="1"/>
      <c r="C332" s="1"/>
      <c r="D332" s="1"/>
      <c r="E332" s="1"/>
      <c r="F332" s="1"/>
      <c r="G332" s="1"/>
      <c r="H332" s="1"/>
    </row>
    <row r="333" spans="1:8" x14ac:dyDescent="0.35">
      <c r="A333" s="1"/>
      <c r="B333" s="1"/>
      <c r="C333" s="1"/>
      <c r="D333" s="1"/>
      <c r="E333" s="1"/>
      <c r="F333" s="1"/>
      <c r="G333" s="1"/>
      <c r="H333" s="1"/>
    </row>
    <row r="334" spans="1:8" x14ac:dyDescent="0.35">
      <c r="A334" s="1"/>
      <c r="B334" s="1"/>
      <c r="C334" s="1"/>
      <c r="D334" s="1"/>
      <c r="E334" s="1"/>
      <c r="F334" s="1"/>
      <c r="G334" s="1"/>
      <c r="H334" s="1"/>
    </row>
    <row r="335" spans="1:8" x14ac:dyDescent="0.35">
      <c r="A335" s="1"/>
      <c r="B335" s="1"/>
      <c r="C335" s="1"/>
      <c r="D335" s="1"/>
      <c r="E335" s="1"/>
      <c r="F335" s="1"/>
      <c r="G335" s="1"/>
      <c r="H335" s="1"/>
    </row>
    <row r="336" spans="1:8" x14ac:dyDescent="0.35">
      <c r="A336" s="1"/>
      <c r="B336" s="1"/>
      <c r="C336" s="1"/>
      <c r="D336" s="1"/>
      <c r="E336" s="1"/>
      <c r="F336" s="1"/>
      <c r="G336" s="1"/>
      <c r="H336" s="1"/>
    </row>
    <row r="337" spans="1:8" x14ac:dyDescent="0.35">
      <c r="A337" s="1"/>
      <c r="B337" s="1"/>
      <c r="C337" s="1"/>
      <c r="D337" s="1"/>
      <c r="E337" s="1"/>
      <c r="F337" s="1"/>
      <c r="G337" s="1"/>
      <c r="H337" s="1"/>
    </row>
    <row r="338" spans="1:8" x14ac:dyDescent="0.35">
      <c r="A338" s="1"/>
      <c r="B338" s="1"/>
      <c r="C338" s="1"/>
      <c r="D338" s="1"/>
      <c r="E338" s="1"/>
      <c r="F338" s="1"/>
      <c r="G338" s="1"/>
      <c r="H338" s="1"/>
    </row>
    <row r="339" spans="1:8" x14ac:dyDescent="0.35">
      <c r="A339" s="1"/>
      <c r="B339" s="1"/>
      <c r="C339" s="1"/>
      <c r="D339" s="1"/>
      <c r="E339" s="1"/>
      <c r="F339" s="1"/>
      <c r="G339" s="1"/>
      <c r="H339" s="1"/>
    </row>
    <row r="340" spans="1:8" x14ac:dyDescent="0.35">
      <c r="A340" s="1"/>
      <c r="B340" s="1"/>
      <c r="C340" s="1"/>
      <c r="D340" s="1"/>
      <c r="E340" s="1"/>
      <c r="F340" s="1"/>
      <c r="G340" s="1"/>
      <c r="H340" s="1"/>
    </row>
    <row r="341" spans="1:8" x14ac:dyDescent="0.35">
      <c r="A341" s="1"/>
      <c r="B341" s="1"/>
      <c r="C341" s="1"/>
      <c r="D341" s="1"/>
      <c r="E341" s="1"/>
      <c r="F341" s="1"/>
      <c r="G341" s="1"/>
      <c r="H341" s="1"/>
    </row>
    <row r="342" spans="1:8" x14ac:dyDescent="0.35">
      <c r="A342" s="1"/>
      <c r="B342" s="1"/>
      <c r="C342" s="1"/>
      <c r="D342" s="1"/>
      <c r="E342" s="1"/>
      <c r="F342" s="1"/>
      <c r="G342" s="1"/>
      <c r="H342" s="1"/>
    </row>
    <row r="343" spans="1:8" x14ac:dyDescent="0.35">
      <c r="A343" s="1"/>
      <c r="B343" s="1"/>
      <c r="C343" s="1"/>
      <c r="D343" s="1"/>
      <c r="E343" s="1"/>
      <c r="F343" s="1"/>
      <c r="G343" s="1"/>
      <c r="H343" s="1"/>
    </row>
    <row r="344" spans="1:8" x14ac:dyDescent="0.35">
      <c r="A344" s="1"/>
      <c r="B344" s="1"/>
      <c r="C344" s="1"/>
      <c r="D344" s="1"/>
      <c r="E344" s="1"/>
      <c r="F344" s="1"/>
      <c r="G344" s="1"/>
      <c r="H344" s="1"/>
    </row>
    <row r="345" spans="1:8" x14ac:dyDescent="0.35">
      <c r="A345" s="1"/>
      <c r="B345" s="1"/>
      <c r="C345" s="1"/>
      <c r="D345" s="1"/>
      <c r="E345" s="1"/>
      <c r="F345" s="1"/>
      <c r="G345" s="1"/>
      <c r="H345" s="1"/>
    </row>
    <row r="346" spans="1:8" x14ac:dyDescent="0.35">
      <c r="A346" s="1"/>
      <c r="B346" s="1"/>
      <c r="C346" s="1"/>
      <c r="D346" s="1"/>
      <c r="E346" s="1"/>
      <c r="F346" s="1"/>
      <c r="G346" s="1"/>
      <c r="H346" s="1"/>
    </row>
    <row r="347" spans="1:8" x14ac:dyDescent="0.35">
      <c r="A347" s="1"/>
      <c r="B347" s="1"/>
      <c r="C347" s="1"/>
      <c r="D347" s="1"/>
      <c r="E347" s="1"/>
      <c r="F347" s="1"/>
      <c r="G347" s="1"/>
      <c r="H347" s="1"/>
    </row>
    <row r="348" spans="1:8" x14ac:dyDescent="0.35">
      <c r="A348" s="1"/>
      <c r="B348" s="1"/>
      <c r="C348" s="1"/>
      <c r="D348" s="1"/>
      <c r="E348" s="1"/>
      <c r="F348" s="1"/>
      <c r="G348" s="1"/>
      <c r="H348" s="1"/>
    </row>
    <row r="349" spans="1:8" x14ac:dyDescent="0.35">
      <c r="A349" s="1"/>
      <c r="B349" s="1"/>
      <c r="C349" s="1"/>
      <c r="D349" s="1"/>
      <c r="E349" s="1"/>
      <c r="F349" s="1"/>
      <c r="G349" s="1"/>
      <c r="H349" s="1"/>
    </row>
    <row r="350" spans="1:8" x14ac:dyDescent="0.35">
      <c r="A350" s="1"/>
      <c r="B350" s="1"/>
      <c r="C350" s="1"/>
      <c r="D350" s="1"/>
      <c r="E350" s="1"/>
      <c r="F350" s="1"/>
      <c r="G350" s="1"/>
      <c r="H350" s="1"/>
    </row>
    <row r="351" spans="1:8" x14ac:dyDescent="0.35">
      <c r="A351" s="1"/>
      <c r="B351" s="1"/>
      <c r="C351" s="1"/>
      <c r="D351" s="1"/>
      <c r="E351" s="1"/>
      <c r="F351" s="1"/>
      <c r="G351" s="1"/>
      <c r="H351" s="1"/>
    </row>
    <row r="352" spans="1:8" x14ac:dyDescent="0.35">
      <c r="A352" s="1"/>
      <c r="B352" s="1"/>
      <c r="C352" s="1"/>
      <c r="D352" s="1"/>
      <c r="E352" s="1"/>
      <c r="F352" s="1"/>
      <c r="G352" s="1"/>
      <c r="H352" s="1"/>
    </row>
    <row r="353" spans="1:8" x14ac:dyDescent="0.35">
      <c r="A353" s="1"/>
      <c r="B353" s="1"/>
      <c r="C353" s="1"/>
      <c r="D353" s="1"/>
      <c r="E353" s="1"/>
      <c r="F353" s="1"/>
      <c r="G353" s="1"/>
      <c r="H353" s="1"/>
    </row>
    <row r="354" spans="1:8" x14ac:dyDescent="0.35">
      <c r="A354" s="1"/>
      <c r="B354" s="1"/>
      <c r="C354" s="1"/>
      <c r="D354" s="1"/>
      <c r="E354" s="1"/>
      <c r="F354" s="1"/>
      <c r="G354" s="1"/>
      <c r="H354" s="1"/>
    </row>
    <row r="355" spans="1:8" x14ac:dyDescent="0.35">
      <c r="A355" s="1"/>
      <c r="B355" s="1"/>
      <c r="C355" s="1"/>
      <c r="D355" s="1"/>
      <c r="E355" s="1"/>
      <c r="F355" s="1"/>
      <c r="G355" s="1"/>
      <c r="H355" s="1"/>
    </row>
    <row r="356" spans="1:8" x14ac:dyDescent="0.35">
      <c r="A356" s="1"/>
      <c r="B356" s="1"/>
      <c r="C356" s="1"/>
      <c r="D356" s="1"/>
      <c r="E356" s="1"/>
      <c r="F356" s="1"/>
      <c r="G356" s="1"/>
      <c r="H356" s="1"/>
    </row>
    <row r="357" spans="1:8" x14ac:dyDescent="0.35">
      <c r="A357" s="1"/>
      <c r="B357" s="1"/>
      <c r="C357" s="1"/>
      <c r="D357" s="1"/>
      <c r="E357" s="1"/>
      <c r="F357" s="1"/>
      <c r="G357" s="1"/>
      <c r="H357" s="1"/>
    </row>
    <row r="358" spans="1:8" x14ac:dyDescent="0.35">
      <c r="A358" s="1"/>
      <c r="B358" s="1"/>
      <c r="C358" s="1"/>
      <c r="D358" s="1"/>
      <c r="E358" s="1"/>
      <c r="F358" s="1"/>
      <c r="G358" s="1"/>
      <c r="H358" s="1"/>
    </row>
    <row r="359" spans="1:8" x14ac:dyDescent="0.35">
      <c r="A359" s="1"/>
      <c r="B359" s="1"/>
      <c r="C359" s="1"/>
      <c r="D359" s="1"/>
      <c r="E359" s="1"/>
      <c r="F359" s="1"/>
      <c r="G359" s="1"/>
      <c r="H359" s="1"/>
    </row>
    <row r="360" spans="1:8" x14ac:dyDescent="0.35">
      <c r="A360" s="1"/>
      <c r="B360" s="1"/>
      <c r="C360" s="1"/>
      <c r="D360" s="1"/>
      <c r="E360" s="1"/>
      <c r="F360" s="1"/>
      <c r="G360" s="1"/>
      <c r="H360" s="1"/>
    </row>
    <row r="361" spans="1:8" x14ac:dyDescent="0.35">
      <c r="A361" s="1"/>
      <c r="B361" s="1"/>
      <c r="C361" s="1"/>
      <c r="D361" s="1"/>
      <c r="E361" s="1"/>
      <c r="F361" s="1"/>
      <c r="G361" s="1"/>
      <c r="H361" s="1"/>
    </row>
    <row r="362" spans="1:8" x14ac:dyDescent="0.35">
      <c r="A362" s="1"/>
      <c r="B362" s="1"/>
      <c r="C362" s="1"/>
      <c r="D362" s="1"/>
      <c r="E362" s="1"/>
      <c r="F362" s="1"/>
      <c r="G362" s="1"/>
      <c r="H362" s="1"/>
    </row>
    <row r="363" spans="1:8" x14ac:dyDescent="0.35">
      <c r="A363" s="1"/>
      <c r="B363" s="1"/>
      <c r="C363" s="1"/>
      <c r="D363" s="1"/>
      <c r="E363" s="1"/>
      <c r="F363" s="1"/>
      <c r="G363" s="1"/>
      <c r="H363" s="1"/>
    </row>
    <row r="364" spans="1:8" x14ac:dyDescent="0.35">
      <c r="A364" s="1"/>
      <c r="B364" s="1"/>
      <c r="C364" s="1"/>
      <c r="D364" s="1"/>
      <c r="E364" s="1"/>
      <c r="F364" s="1"/>
      <c r="G364" s="1"/>
      <c r="H364" s="1"/>
    </row>
    <row r="365" spans="1:8" x14ac:dyDescent="0.35">
      <c r="A365" s="1"/>
      <c r="B365" s="1"/>
      <c r="C365" s="1"/>
      <c r="D365" s="1"/>
      <c r="E365" s="1"/>
      <c r="F365" s="1"/>
      <c r="G365" s="1"/>
      <c r="H365" s="1"/>
    </row>
    <row r="366" spans="1:8" x14ac:dyDescent="0.35">
      <c r="A366" s="1"/>
      <c r="B366" s="1"/>
      <c r="C366" s="1"/>
      <c r="D366" s="1"/>
      <c r="E366" s="1"/>
      <c r="F366" s="1"/>
      <c r="G366" s="1"/>
      <c r="H366" s="1"/>
    </row>
    <row r="367" spans="1:8" x14ac:dyDescent="0.35">
      <c r="A367" s="1"/>
      <c r="B367" s="1"/>
      <c r="C367" s="1"/>
      <c r="D367" s="1"/>
      <c r="E367" s="1"/>
      <c r="F367" s="1"/>
      <c r="G367" s="1"/>
      <c r="H367" s="1"/>
    </row>
    <row r="368" spans="1:8" x14ac:dyDescent="0.35">
      <c r="A368" s="1"/>
      <c r="B368" s="1"/>
      <c r="C368" s="1"/>
      <c r="D368" s="1"/>
      <c r="E368" s="1"/>
      <c r="F368" s="1"/>
      <c r="G368" s="1"/>
      <c r="H368" s="1"/>
    </row>
    <row r="369" spans="1:8" x14ac:dyDescent="0.35">
      <c r="A369" s="1"/>
      <c r="B369" s="1"/>
      <c r="C369" s="1"/>
      <c r="D369" s="1"/>
      <c r="E369" s="1"/>
      <c r="F369" s="1"/>
      <c r="G369" s="1"/>
      <c r="H369" s="1"/>
    </row>
    <row r="370" spans="1:8" x14ac:dyDescent="0.35">
      <c r="A370" s="1"/>
      <c r="B370" s="1"/>
      <c r="C370" s="1"/>
      <c r="D370" s="1"/>
      <c r="E370" s="1"/>
      <c r="F370" s="1"/>
      <c r="G370" s="1"/>
      <c r="H370" s="1"/>
    </row>
    <row r="371" spans="1:8" x14ac:dyDescent="0.35">
      <c r="A371" s="1"/>
      <c r="B371" s="1"/>
      <c r="C371" s="1"/>
      <c r="D371" s="1"/>
      <c r="E371" s="1"/>
      <c r="F371" s="1"/>
      <c r="G371" s="1"/>
      <c r="H371" s="1"/>
    </row>
    <row r="372" spans="1:8" x14ac:dyDescent="0.35">
      <c r="A372" s="1"/>
      <c r="B372" s="1"/>
      <c r="C372" s="1"/>
      <c r="D372" s="1"/>
      <c r="E372" s="1"/>
      <c r="F372" s="1"/>
      <c r="G372" s="1"/>
      <c r="H372" s="1"/>
    </row>
    <row r="373" spans="1:8" x14ac:dyDescent="0.35">
      <c r="A373" s="1"/>
      <c r="B373" s="1"/>
      <c r="C373" s="1"/>
      <c r="D373" s="1"/>
      <c r="E373" s="1"/>
      <c r="F373" s="1"/>
      <c r="G373" s="1"/>
      <c r="H373" s="1"/>
    </row>
    <row r="374" spans="1:8" x14ac:dyDescent="0.35">
      <c r="A374" s="1"/>
      <c r="B374" s="1"/>
      <c r="C374" s="1"/>
      <c r="D374" s="1"/>
      <c r="E374" s="1"/>
      <c r="F374" s="1"/>
      <c r="G374" s="1"/>
      <c r="H374" s="1"/>
    </row>
    <row r="375" spans="1:8" x14ac:dyDescent="0.35">
      <c r="A375" s="1"/>
      <c r="B375" s="1"/>
      <c r="C375" s="1"/>
      <c r="D375" s="1"/>
      <c r="E375" s="1"/>
      <c r="F375" s="1"/>
      <c r="G375" s="1"/>
      <c r="H375" s="1"/>
    </row>
    <row r="376" spans="1:8" x14ac:dyDescent="0.35">
      <c r="A376" s="1"/>
      <c r="B376" s="1"/>
      <c r="C376" s="1"/>
      <c r="D376" s="1"/>
      <c r="E376" s="1"/>
      <c r="F376" s="1"/>
      <c r="G376" s="1"/>
      <c r="H376" s="1"/>
    </row>
    <row r="377" spans="1:8" x14ac:dyDescent="0.35">
      <c r="A377" s="1"/>
      <c r="B377" s="1"/>
      <c r="C377" s="1"/>
      <c r="D377" s="1"/>
      <c r="E377" s="1"/>
      <c r="F377" s="1"/>
      <c r="G377" s="1"/>
      <c r="H377" s="1"/>
    </row>
    <row r="378" spans="1:8" x14ac:dyDescent="0.35">
      <c r="A378" s="1"/>
      <c r="B378" s="1"/>
      <c r="C378" s="1"/>
      <c r="D378" s="1"/>
      <c r="E378" s="1"/>
      <c r="F378" s="1"/>
      <c r="G378" s="1"/>
      <c r="H378" s="1"/>
    </row>
    <row r="379" spans="1:8" x14ac:dyDescent="0.35">
      <c r="A379" s="1"/>
      <c r="B379" s="1"/>
      <c r="C379" s="1"/>
      <c r="D379" s="1"/>
      <c r="E379" s="1"/>
      <c r="F379" s="1"/>
      <c r="G379" s="1"/>
      <c r="H379" s="1"/>
    </row>
    <row r="380" spans="1:8" x14ac:dyDescent="0.35">
      <c r="A380" s="1"/>
      <c r="B380" s="1"/>
      <c r="C380" s="1"/>
      <c r="D380" s="1"/>
      <c r="E380" s="1"/>
      <c r="F380" s="1"/>
      <c r="G380" s="1"/>
      <c r="H380" s="1"/>
    </row>
    <row r="381" spans="1:8" x14ac:dyDescent="0.35">
      <c r="A381" s="1"/>
      <c r="B381" s="1"/>
      <c r="C381" s="1"/>
      <c r="D381" s="1"/>
      <c r="E381" s="1"/>
      <c r="F381" s="1"/>
      <c r="G381" s="1"/>
      <c r="H381" s="1"/>
    </row>
    <row r="382" spans="1:8" x14ac:dyDescent="0.35">
      <c r="A382" s="1"/>
      <c r="B382" s="1"/>
      <c r="C382" s="1"/>
      <c r="D382" s="1"/>
      <c r="E382" s="1"/>
      <c r="F382" s="1"/>
      <c r="G382" s="1"/>
      <c r="H382" s="1"/>
    </row>
    <row r="383" spans="1:8" x14ac:dyDescent="0.35">
      <c r="A383" s="1"/>
      <c r="B383" s="1"/>
      <c r="C383" s="1"/>
      <c r="D383" s="1"/>
      <c r="E383" s="1"/>
      <c r="F383" s="1"/>
      <c r="G383" s="1"/>
      <c r="H383" s="1"/>
    </row>
    <row r="384" spans="1:8" x14ac:dyDescent="0.35">
      <c r="A384" s="1"/>
      <c r="B384" s="1"/>
      <c r="C384" s="1"/>
      <c r="D384" s="1"/>
      <c r="E384" s="1"/>
      <c r="F384" s="1"/>
      <c r="G384" s="1"/>
      <c r="H384" s="1"/>
    </row>
    <row r="385" spans="1:8" x14ac:dyDescent="0.35">
      <c r="A385" s="1"/>
      <c r="B385" s="1"/>
      <c r="C385" s="1"/>
      <c r="D385" s="1"/>
      <c r="E385" s="1"/>
      <c r="F385" s="1"/>
      <c r="G385" s="1"/>
      <c r="H385" s="1"/>
    </row>
    <row r="386" spans="1:8" x14ac:dyDescent="0.35">
      <c r="A386" s="1"/>
      <c r="B386" s="1"/>
      <c r="C386" s="1"/>
      <c r="D386" s="1"/>
      <c r="E386" s="1"/>
      <c r="F386" s="1"/>
      <c r="G386" s="1"/>
      <c r="H386" s="1"/>
    </row>
    <row r="387" spans="1:8" x14ac:dyDescent="0.35">
      <c r="A387" s="1"/>
      <c r="B387" s="1"/>
      <c r="C387" s="1"/>
      <c r="D387" s="1"/>
      <c r="E387" s="1"/>
      <c r="F387" s="1"/>
      <c r="G387" s="1"/>
      <c r="H387" s="1"/>
    </row>
    <row r="388" spans="1:8" x14ac:dyDescent="0.35">
      <c r="A388" s="1"/>
      <c r="B388" s="1"/>
      <c r="C388" s="1"/>
      <c r="D388" s="1"/>
      <c r="E388" s="1"/>
      <c r="F388" s="1"/>
      <c r="G388" s="1"/>
      <c r="H388" s="1"/>
    </row>
    <row r="389" spans="1:8" x14ac:dyDescent="0.35">
      <c r="A389" s="1"/>
      <c r="B389" s="1"/>
      <c r="C389" s="1"/>
      <c r="D389" s="1"/>
      <c r="E389" s="1"/>
      <c r="F389" s="1"/>
      <c r="G389" s="1"/>
      <c r="H389" s="1"/>
    </row>
    <row r="390" spans="1:8" x14ac:dyDescent="0.35">
      <c r="A390" s="1"/>
      <c r="B390" s="1"/>
      <c r="C390" s="1"/>
      <c r="D390" s="1"/>
      <c r="E390" s="1"/>
      <c r="F390" s="1"/>
      <c r="G390" s="1"/>
      <c r="H390" s="1"/>
    </row>
    <row r="391" spans="1:8" x14ac:dyDescent="0.35">
      <c r="A391" s="1"/>
      <c r="B391" s="1"/>
      <c r="C391" s="1"/>
      <c r="D391" s="1"/>
      <c r="E391" s="1"/>
      <c r="F391" s="1"/>
      <c r="G391" s="1"/>
      <c r="H391" s="1"/>
    </row>
    <row r="392" spans="1:8" x14ac:dyDescent="0.35">
      <c r="A392" s="1"/>
      <c r="B392" s="1"/>
      <c r="C392" s="1"/>
      <c r="D392" s="1"/>
      <c r="E392" s="1"/>
      <c r="F392" s="1"/>
      <c r="G392" s="1"/>
      <c r="H392" s="1"/>
    </row>
    <row r="393" spans="1:8" x14ac:dyDescent="0.35">
      <c r="A393" s="1"/>
      <c r="B393" s="1"/>
      <c r="C393" s="1"/>
      <c r="D393" s="1"/>
      <c r="E393" s="1"/>
      <c r="F393" s="1"/>
      <c r="G393" s="1"/>
      <c r="H393" s="1"/>
    </row>
    <row r="394" spans="1:8" x14ac:dyDescent="0.35">
      <c r="A394" s="1"/>
      <c r="B394" s="1"/>
      <c r="C394" s="1"/>
      <c r="D394" s="1"/>
      <c r="E394" s="1"/>
      <c r="F394" s="1"/>
      <c r="G394" s="1"/>
      <c r="H394" s="1"/>
    </row>
    <row r="395" spans="1:8" x14ac:dyDescent="0.35">
      <c r="A395" s="1"/>
      <c r="B395" s="1"/>
      <c r="C395" s="1"/>
      <c r="D395" s="1"/>
      <c r="E395" s="1"/>
      <c r="F395" s="1"/>
      <c r="G395" s="1"/>
      <c r="H395" s="1"/>
    </row>
    <row r="396" spans="1:8" x14ac:dyDescent="0.35">
      <c r="A396" s="1"/>
      <c r="B396" s="1"/>
      <c r="C396" s="1"/>
      <c r="D396" s="1"/>
      <c r="E396" s="1"/>
      <c r="F396" s="1"/>
      <c r="G396" s="1"/>
      <c r="H396" s="1"/>
    </row>
    <row r="397" spans="1:8" x14ac:dyDescent="0.35">
      <c r="A397" s="1"/>
      <c r="B397" s="1"/>
      <c r="C397" s="1"/>
      <c r="D397" s="1"/>
      <c r="E397" s="1"/>
      <c r="F397" s="1"/>
      <c r="G397" s="1"/>
      <c r="H397" s="1"/>
    </row>
    <row r="398" spans="1:8" x14ac:dyDescent="0.35">
      <c r="A398" s="1"/>
      <c r="B398" s="1"/>
      <c r="C398" s="1"/>
      <c r="D398" s="1"/>
      <c r="E398" s="1"/>
      <c r="F398" s="1"/>
      <c r="G398" s="1"/>
      <c r="H398" s="1"/>
    </row>
    <row r="399" spans="1:8" x14ac:dyDescent="0.35">
      <c r="A399" s="1"/>
      <c r="B399" s="1"/>
      <c r="C399" s="1"/>
      <c r="D399" s="1"/>
      <c r="E399" s="1"/>
      <c r="F399" s="1"/>
      <c r="G399" s="1"/>
      <c r="H399" s="1"/>
    </row>
    <row r="400" spans="1:8" x14ac:dyDescent="0.35">
      <c r="A400" s="1"/>
      <c r="B400" s="1"/>
      <c r="C400" s="1"/>
      <c r="D400" s="1"/>
      <c r="E400" s="1"/>
      <c r="F400" s="1"/>
      <c r="G400" s="1"/>
      <c r="H400" s="1"/>
    </row>
    <row r="401" spans="1:8" x14ac:dyDescent="0.35">
      <c r="A401" s="1"/>
      <c r="B401" s="1"/>
      <c r="C401" s="1"/>
      <c r="D401" s="1"/>
      <c r="E401" s="1"/>
      <c r="F401" s="1"/>
      <c r="G401" s="1"/>
      <c r="H401" s="1"/>
    </row>
    <row r="402" spans="1:8" x14ac:dyDescent="0.35">
      <c r="A402" s="1"/>
      <c r="B402" s="1"/>
      <c r="C402" s="1"/>
      <c r="D402" s="1"/>
      <c r="E402" s="1"/>
      <c r="F402" s="1"/>
      <c r="G402" s="1"/>
      <c r="H402" s="1"/>
    </row>
    <row r="403" spans="1:8" x14ac:dyDescent="0.35">
      <c r="A403" s="1"/>
      <c r="B403" s="1"/>
      <c r="C403" s="1"/>
      <c r="D403" s="1"/>
      <c r="E403" s="1"/>
      <c r="F403" s="1"/>
      <c r="G403" s="1"/>
      <c r="H403" s="1"/>
    </row>
    <row r="404" spans="1:8" x14ac:dyDescent="0.35">
      <c r="A404" s="1"/>
      <c r="B404" s="1"/>
      <c r="C404" s="1"/>
      <c r="D404" s="1"/>
      <c r="E404" s="1"/>
      <c r="F404" s="1"/>
      <c r="G404" s="1"/>
      <c r="H404" s="1"/>
    </row>
    <row r="405" spans="1:8" x14ac:dyDescent="0.35">
      <c r="A405" s="1"/>
      <c r="B405" s="1"/>
      <c r="C405" s="1"/>
      <c r="D405" s="1"/>
      <c r="E405" s="1"/>
      <c r="F405" s="1"/>
      <c r="G405" s="1"/>
      <c r="H405" s="1"/>
    </row>
    <row r="406" spans="1:8" x14ac:dyDescent="0.35">
      <c r="A406" s="1"/>
      <c r="B406" s="1"/>
      <c r="C406" s="1"/>
      <c r="D406" s="1"/>
      <c r="E406" s="1"/>
      <c r="F406" s="1"/>
      <c r="G406" s="1"/>
      <c r="H406" s="1"/>
    </row>
    <row r="407" spans="1:8" x14ac:dyDescent="0.35">
      <c r="A407" s="1"/>
      <c r="B407" s="1"/>
      <c r="C407" s="1"/>
      <c r="D407" s="1"/>
      <c r="E407" s="1"/>
      <c r="F407" s="1"/>
      <c r="G407" s="1"/>
      <c r="H407" s="1"/>
    </row>
    <row r="408" spans="1:8" x14ac:dyDescent="0.35">
      <c r="A408" s="1"/>
      <c r="B408" s="1"/>
      <c r="C408" s="1"/>
      <c r="D408" s="1"/>
      <c r="E408" s="1"/>
      <c r="F408" s="1"/>
      <c r="G408" s="1"/>
      <c r="H408" s="1"/>
    </row>
    <row r="409" spans="1:8" x14ac:dyDescent="0.35">
      <c r="A409" s="1"/>
      <c r="B409" s="1"/>
      <c r="C409" s="1"/>
      <c r="D409" s="1"/>
      <c r="E409" s="1"/>
      <c r="F409" s="1"/>
      <c r="G409" s="1"/>
      <c r="H409" s="1"/>
    </row>
    <row r="410" spans="1:8" x14ac:dyDescent="0.35">
      <c r="A410" s="1"/>
      <c r="B410" s="1"/>
      <c r="C410" s="1"/>
      <c r="D410" s="1"/>
      <c r="E410" s="1"/>
      <c r="F410" s="1"/>
      <c r="G410" s="1"/>
      <c r="H410" s="1"/>
    </row>
    <row r="411" spans="1:8" x14ac:dyDescent="0.35">
      <c r="A411" s="1"/>
      <c r="B411" s="1"/>
      <c r="C411" s="1"/>
      <c r="D411" s="1"/>
      <c r="E411" s="1"/>
      <c r="F411" s="1"/>
      <c r="G411" s="1"/>
      <c r="H411" s="1"/>
    </row>
    <row r="412" spans="1:8" x14ac:dyDescent="0.35">
      <c r="A412" s="1"/>
      <c r="B412" s="1"/>
      <c r="C412" s="1"/>
      <c r="D412" s="1"/>
      <c r="E412" s="1"/>
      <c r="F412" s="1"/>
      <c r="G412" s="1"/>
      <c r="H412" s="1"/>
    </row>
    <row r="413" spans="1:8" x14ac:dyDescent="0.35">
      <c r="A413" s="1"/>
      <c r="B413" s="1"/>
      <c r="C413" s="1"/>
      <c r="D413" s="1"/>
      <c r="E413" s="1"/>
      <c r="F413" s="1"/>
      <c r="G413" s="1"/>
      <c r="H413" s="1"/>
    </row>
    <row r="414" spans="1:8" x14ac:dyDescent="0.35">
      <c r="A414" s="1"/>
      <c r="B414" s="1"/>
      <c r="C414" s="1"/>
      <c r="D414" s="1"/>
      <c r="E414" s="1"/>
      <c r="F414" s="1"/>
      <c r="G414" s="1"/>
      <c r="H414" s="1"/>
    </row>
    <row r="415" spans="1:8" x14ac:dyDescent="0.35">
      <c r="A415" s="1"/>
      <c r="B415" s="1"/>
      <c r="C415" s="1"/>
      <c r="D415" s="1"/>
      <c r="E415" s="1"/>
      <c r="F415" s="1"/>
      <c r="G415" s="1"/>
      <c r="H415" s="1"/>
    </row>
    <row r="416" spans="1:8" x14ac:dyDescent="0.35">
      <c r="A416" s="1"/>
      <c r="B416" s="1"/>
      <c r="C416" s="1"/>
      <c r="D416" s="1"/>
      <c r="E416" s="1"/>
      <c r="F416" s="1"/>
      <c r="G416" s="1"/>
      <c r="H416" s="1"/>
    </row>
    <row r="417" spans="1:8" x14ac:dyDescent="0.35">
      <c r="A417" s="1"/>
      <c r="B417" s="1"/>
      <c r="C417" s="1"/>
      <c r="D417" s="1"/>
      <c r="E417" s="1"/>
      <c r="F417" s="1"/>
      <c r="G417" s="1"/>
      <c r="H417" s="1"/>
    </row>
    <row r="418" spans="1:8" x14ac:dyDescent="0.35">
      <c r="A418" s="1"/>
      <c r="B418" s="1"/>
      <c r="C418" s="1"/>
      <c r="D418" s="1"/>
      <c r="E418" s="1"/>
      <c r="F418" s="1"/>
      <c r="G418" s="1"/>
      <c r="H418" s="1"/>
    </row>
    <row r="419" spans="1:8" x14ac:dyDescent="0.35">
      <c r="A419" s="1"/>
      <c r="B419" s="1"/>
      <c r="C419" s="1"/>
      <c r="D419" s="1"/>
      <c r="E419" s="1"/>
      <c r="F419" s="1"/>
      <c r="G419" s="1"/>
      <c r="H419" s="1"/>
    </row>
    <row r="420" spans="1:8" x14ac:dyDescent="0.35">
      <c r="A420" s="1"/>
      <c r="B420" s="1"/>
      <c r="C420" s="1"/>
      <c r="D420" s="1"/>
      <c r="E420" s="1"/>
      <c r="F420" s="1"/>
      <c r="G420" s="1"/>
      <c r="H420" s="1"/>
    </row>
    <row r="421" spans="1:8" x14ac:dyDescent="0.35">
      <c r="A421" s="1"/>
      <c r="B421" s="1"/>
      <c r="C421" s="1"/>
      <c r="D421" s="1"/>
      <c r="E421" s="1"/>
      <c r="F421" s="1"/>
      <c r="G421" s="1"/>
      <c r="H421" s="1"/>
    </row>
    <row r="422" spans="1:8" x14ac:dyDescent="0.35">
      <c r="A422" s="1"/>
      <c r="B422" s="1"/>
      <c r="C422" s="1"/>
      <c r="D422" s="1"/>
      <c r="E422" s="1"/>
      <c r="F422" s="1"/>
      <c r="G422" s="1"/>
      <c r="H422" s="1"/>
    </row>
    <row r="423" spans="1:8" x14ac:dyDescent="0.35">
      <c r="A423" s="1"/>
      <c r="B423" s="1"/>
      <c r="C423" s="1"/>
      <c r="D423" s="1"/>
      <c r="E423" s="1"/>
      <c r="F423" s="1"/>
      <c r="G423" s="1"/>
      <c r="H423" s="1"/>
    </row>
    <row r="424" spans="1:8" x14ac:dyDescent="0.35">
      <c r="A424" s="1"/>
      <c r="B424" s="1"/>
      <c r="C424" s="1"/>
      <c r="D424" s="1"/>
      <c r="E424" s="1"/>
      <c r="F424" s="1"/>
      <c r="G424" s="1"/>
      <c r="H424" s="1"/>
    </row>
    <row r="425" spans="1:8" x14ac:dyDescent="0.35">
      <c r="A425" s="1"/>
      <c r="B425" s="1"/>
      <c r="C425" s="1"/>
      <c r="D425" s="1"/>
      <c r="E425" s="1"/>
      <c r="F425" s="1"/>
      <c r="G425" s="1"/>
      <c r="H425" s="1"/>
    </row>
    <row r="426" spans="1:8" x14ac:dyDescent="0.35">
      <c r="A426" s="1"/>
      <c r="B426" s="1"/>
      <c r="C426" s="1"/>
      <c r="D426" s="1"/>
      <c r="E426" s="1"/>
      <c r="F426" s="1"/>
      <c r="G426" s="1"/>
      <c r="H426" s="1"/>
    </row>
    <row r="427" spans="1:8" x14ac:dyDescent="0.35">
      <c r="A427" s="1"/>
      <c r="B427" s="1"/>
      <c r="C427" s="1"/>
      <c r="D427" s="1"/>
      <c r="E427" s="1"/>
      <c r="F427" s="1"/>
      <c r="G427" s="1"/>
      <c r="H427" s="1"/>
    </row>
    <row r="428" spans="1:8" x14ac:dyDescent="0.35">
      <c r="A428" s="1"/>
      <c r="B428" s="1"/>
      <c r="C428" s="1"/>
      <c r="D428" s="1"/>
      <c r="E428" s="1"/>
      <c r="F428" s="1"/>
      <c r="G428" s="1"/>
      <c r="H428" s="1"/>
    </row>
    <row r="429" spans="1:8" x14ac:dyDescent="0.35">
      <c r="A429" s="1"/>
      <c r="B429" s="1"/>
      <c r="C429" s="1"/>
      <c r="D429" s="1"/>
      <c r="E429" s="1"/>
      <c r="F429" s="1"/>
      <c r="G429" s="1"/>
      <c r="H429" s="1"/>
    </row>
    <row r="430" spans="1:8" x14ac:dyDescent="0.35">
      <c r="A430" s="1"/>
      <c r="B430" s="1"/>
      <c r="C430" s="1"/>
      <c r="D430" s="1"/>
      <c r="E430" s="1"/>
      <c r="F430" s="1"/>
      <c r="G430" s="1"/>
      <c r="H430" s="1"/>
    </row>
    <row r="431" spans="1:8" x14ac:dyDescent="0.35">
      <c r="A431" s="1"/>
      <c r="B431" s="1"/>
      <c r="C431" s="1"/>
      <c r="D431" s="1"/>
      <c r="E431" s="1"/>
      <c r="F431" s="1"/>
      <c r="G431" s="1"/>
      <c r="H431" s="1"/>
    </row>
    <row r="432" spans="1:8" x14ac:dyDescent="0.35">
      <c r="A432" s="1"/>
      <c r="B432" s="1"/>
      <c r="C432" s="1"/>
      <c r="D432" s="1"/>
      <c r="E432" s="1"/>
      <c r="F432" s="1"/>
      <c r="G432" s="1"/>
      <c r="H432" s="1"/>
    </row>
    <row r="433" spans="1:8" x14ac:dyDescent="0.35">
      <c r="A433" s="1"/>
      <c r="B433" s="1"/>
      <c r="C433" s="1"/>
      <c r="D433" s="1"/>
      <c r="E433" s="1"/>
      <c r="F433" s="1"/>
      <c r="G433" s="1"/>
      <c r="H433" s="1"/>
    </row>
    <row r="434" spans="1:8" x14ac:dyDescent="0.35">
      <c r="A434" s="1"/>
      <c r="B434" s="1"/>
      <c r="C434" s="1"/>
      <c r="D434" s="1"/>
      <c r="E434" s="1"/>
      <c r="F434" s="1"/>
      <c r="G434" s="1"/>
      <c r="H434" s="1"/>
    </row>
    <row r="435" spans="1:8" x14ac:dyDescent="0.35">
      <c r="A435" s="1"/>
      <c r="B435" s="1"/>
      <c r="C435" s="1"/>
      <c r="D435" s="1"/>
      <c r="E435" s="1"/>
      <c r="F435" s="1"/>
      <c r="G435" s="1"/>
      <c r="H435" s="1"/>
    </row>
    <row r="436" spans="1:8" x14ac:dyDescent="0.35">
      <c r="A436" s="1"/>
      <c r="B436" s="1"/>
      <c r="C436" s="1"/>
      <c r="D436" s="1"/>
      <c r="E436" s="1"/>
      <c r="F436" s="1"/>
      <c r="G436" s="1"/>
      <c r="H436" s="1"/>
    </row>
    <row r="437" spans="1:8" x14ac:dyDescent="0.35">
      <c r="A437" s="1"/>
      <c r="B437" s="1"/>
      <c r="C437" s="1"/>
      <c r="D437" s="1"/>
      <c r="E437" s="1"/>
      <c r="F437" s="1"/>
      <c r="G437" s="1"/>
      <c r="H437" s="1"/>
    </row>
    <row r="438" spans="1:8" x14ac:dyDescent="0.35">
      <c r="A438" s="1"/>
      <c r="B438" s="1"/>
      <c r="C438" s="1"/>
      <c r="D438" s="1"/>
      <c r="E438" s="1"/>
      <c r="F438" s="1"/>
      <c r="G438" s="1"/>
      <c r="H438" s="1"/>
    </row>
    <row r="439" spans="1:8" x14ac:dyDescent="0.35">
      <c r="A439" s="1"/>
      <c r="B439" s="1"/>
      <c r="C439" s="1"/>
      <c r="D439" s="1"/>
      <c r="E439" s="1"/>
      <c r="F439" s="1"/>
      <c r="G439" s="1"/>
      <c r="H439" s="1"/>
    </row>
    <row r="440" spans="1:8" x14ac:dyDescent="0.35">
      <c r="A440" s="1"/>
      <c r="B440" s="1"/>
      <c r="C440" s="1"/>
      <c r="D440" s="1"/>
      <c r="E440" s="1"/>
      <c r="F440" s="1"/>
      <c r="G440" s="1"/>
      <c r="H440" s="1"/>
    </row>
    <row r="441" spans="1:8" x14ac:dyDescent="0.35">
      <c r="A441" s="1"/>
      <c r="B441" s="1"/>
      <c r="C441" s="1"/>
      <c r="D441" s="1"/>
      <c r="E441" s="1"/>
      <c r="F441" s="1"/>
      <c r="G441" s="1"/>
      <c r="H441" s="1"/>
    </row>
    <row r="442" spans="1:8" x14ac:dyDescent="0.35">
      <c r="A442" s="1"/>
      <c r="B442" s="1"/>
      <c r="C442" s="1"/>
      <c r="D442" s="1"/>
      <c r="E442" s="1"/>
      <c r="F442" s="1"/>
      <c r="G442" s="1"/>
      <c r="H442" s="1"/>
    </row>
    <row r="443" spans="1:8" x14ac:dyDescent="0.35">
      <c r="A443" s="1"/>
      <c r="B443" s="1"/>
      <c r="C443" s="1"/>
      <c r="D443" s="1"/>
      <c r="E443" s="1"/>
      <c r="F443" s="1"/>
      <c r="G443" s="1"/>
      <c r="H443" s="1"/>
    </row>
    <row r="444" spans="1:8" x14ac:dyDescent="0.35">
      <c r="A444" s="1"/>
      <c r="B444" s="1"/>
      <c r="C444" s="1"/>
      <c r="D444" s="1"/>
      <c r="E444" s="1"/>
      <c r="F444" s="1"/>
      <c r="G444" s="1"/>
      <c r="H444" s="1"/>
    </row>
    <row r="445" spans="1:8" x14ac:dyDescent="0.35">
      <c r="A445" s="1"/>
      <c r="B445" s="1"/>
      <c r="C445" s="1"/>
      <c r="D445" s="1"/>
      <c r="E445" s="1"/>
      <c r="F445" s="1"/>
      <c r="G445" s="1"/>
      <c r="H445" s="1"/>
    </row>
    <row r="446" spans="1:8" x14ac:dyDescent="0.35">
      <c r="A446" s="1"/>
      <c r="B446" s="1"/>
      <c r="C446" s="1"/>
      <c r="D446" s="1"/>
      <c r="E446" s="1"/>
      <c r="F446" s="1"/>
      <c r="G446" s="1"/>
      <c r="H446" s="1"/>
    </row>
    <row r="447" spans="1:8" x14ac:dyDescent="0.35">
      <c r="A447" s="1"/>
      <c r="B447" s="1"/>
      <c r="C447" s="1"/>
      <c r="D447" s="1"/>
      <c r="E447" s="1"/>
      <c r="F447" s="1"/>
      <c r="G447" s="1"/>
      <c r="H447" s="1"/>
    </row>
    <row r="448" spans="1:8" x14ac:dyDescent="0.35">
      <c r="A448" s="1"/>
      <c r="B448" s="1"/>
      <c r="C448" s="1"/>
      <c r="D448" s="1"/>
      <c r="E448" s="1"/>
      <c r="F448" s="1"/>
      <c r="G448" s="1"/>
      <c r="H448" s="1"/>
    </row>
    <row r="449" spans="1:8" x14ac:dyDescent="0.35">
      <c r="A449" s="1"/>
      <c r="B449" s="1"/>
      <c r="C449" s="1"/>
      <c r="D449" s="1"/>
      <c r="E449" s="1"/>
      <c r="F449" s="1"/>
      <c r="G449" s="1"/>
      <c r="H449" s="1"/>
    </row>
    <row r="450" spans="1:8" x14ac:dyDescent="0.35">
      <c r="A450" s="1"/>
      <c r="B450" s="1"/>
      <c r="C450" s="1"/>
      <c r="D450" s="1"/>
      <c r="E450" s="1"/>
      <c r="F450" s="1"/>
      <c r="G450" s="1"/>
      <c r="H450" s="1"/>
    </row>
    <row r="451" spans="1:8" x14ac:dyDescent="0.35">
      <c r="A451" s="1"/>
      <c r="B451" s="1"/>
      <c r="C451" s="1"/>
      <c r="D451" s="1"/>
      <c r="E451" s="1"/>
      <c r="F451" s="1"/>
      <c r="G451" s="1"/>
      <c r="H451" s="1"/>
    </row>
    <row r="452" spans="1:8" x14ac:dyDescent="0.35">
      <c r="A452" s="1"/>
      <c r="B452" s="1"/>
      <c r="C452" s="1"/>
      <c r="D452" s="1"/>
      <c r="E452" s="1"/>
      <c r="F452" s="1"/>
      <c r="G452" s="1"/>
      <c r="H452" s="1"/>
    </row>
    <row r="453" spans="1:8" x14ac:dyDescent="0.35">
      <c r="A453" s="1"/>
      <c r="B453" s="1"/>
      <c r="C453" s="1"/>
      <c r="D453" s="1"/>
      <c r="E453" s="1"/>
      <c r="F453" s="1"/>
      <c r="G453" s="1"/>
      <c r="H453" s="1"/>
    </row>
    <row r="454" spans="1:8" x14ac:dyDescent="0.35">
      <c r="A454" s="1"/>
      <c r="B454" s="1"/>
      <c r="C454" s="1"/>
      <c r="D454" s="1"/>
      <c r="E454" s="1"/>
      <c r="F454" s="1"/>
      <c r="G454" s="1"/>
      <c r="H454" s="1"/>
    </row>
    <row r="455" spans="1:8" x14ac:dyDescent="0.35">
      <c r="A455" s="1"/>
      <c r="B455" s="1"/>
      <c r="C455" s="1"/>
      <c r="D455" s="1"/>
      <c r="E455" s="1"/>
      <c r="F455" s="1"/>
      <c r="G455" s="1"/>
      <c r="H455" s="1"/>
    </row>
    <row r="456" spans="1:8" x14ac:dyDescent="0.35">
      <c r="A456" s="1"/>
      <c r="B456" s="1"/>
      <c r="C456" s="1"/>
      <c r="D456" s="1"/>
      <c r="E456" s="1"/>
      <c r="F456" s="1"/>
      <c r="G456" s="1"/>
      <c r="H456" s="1"/>
    </row>
    <row r="457" spans="1:8" x14ac:dyDescent="0.35">
      <c r="A457" s="1"/>
      <c r="B457" s="1"/>
      <c r="C457" s="1"/>
      <c r="D457" s="1"/>
      <c r="E457" s="1"/>
      <c r="F457" s="1"/>
      <c r="G457" s="1"/>
      <c r="H457" s="1"/>
    </row>
    <row r="458" spans="1:8" x14ac:dyDescent="0.35">
      <c r="A458" s="1"/>
      <c r="B458" s="1"/>
      <c r="C458" s="1"/>
      <c r="D458" s="1"/>
      <c r="E458" s="1"/>
      <c r="F458" s="1"/>
      <c r="G458" s="1"/>
      <c r="H458" s="1"/>
    </row>
    <row r="459" spans="1:8" x14ac:dyDescent="0.35">
      <c r="A459" s="1"/>
      <c r="B459" s="1"/>
      <c r="C459" s="1"/>
      <c r="D459" s="1"/>
      <c r="E459" s="1"/>
      <c r="F459" s="1"/>
      <c r="G459" s="1"/>
      <c r="H459" s="1"/>
    </row>
    <row r="460" spans="1:8" x14ac:dyDescent="0.35">
      <c r="A460" s="1"/>
      <c r="B460" s="1"/>
      <c r="C460" s="1"/>
      <c r="D460" s="1"/>
      <c r="E460" s="1"/>
      <c r="F460" s="1"/>
      <c r="G460" s="1"/>
      <c r="H460" s="1"/>
    </row>
    <row r="461" spans="1:8" x14ac:dyDescent="0.35">
      <c r="A461" s="1"/>
      <c r="B461" s="1"/>
      <c r="C461" s="1"/>
      <c r="D461" s="1"/>
      <c r="E461" s="1"/>
      <c r="F461" s="1"/>
      <c r="G461" s="1"/>
      <c r="H461" s="1"/>
    </row>
    <row r="462" spans="1:8" x14ac:dyDescent="0.35">
      <c r="A462" s="1"/>
      <c r="B462" s="1"/>
      <c r="C462" s="1"/>
      <c r="D462" s="1"/>
      <c r="E462" s="1"/>
      <c r="F462" s="1"/>
      <c r="G462" s="1"/>
      <c r="H462" s="1"/>
    </row>
    <row r="463" spans="1:8" x14ac:dyDescent="0.35">
      <c r="A463" s="1"/>
      <c r="B463" s="1"/>
      <c r="C463" s="1"/>
      <c r="D463" s="1"/>
      <c r="E463" s="1"/>
      <c r="F463" s="1"/>
      <c r="G463" s="1"/>
      <c r="H463" s="1"/>
    </row>
    <row r="464" spans="1:8" x14ac:dyDescent="0.35">
      <c r="A464" s="1"/>
      <c r="B464" s="1"/>
      <c r="C464" s="1"/>
      <c r="D464" s="1"/>
      <c r="E464" s="1"/>
      <c r="F464" s="1"/>
      <c r="G464" s="1"/>
      <c r="H464" s="1"/>
    </row>
    <row r="465" spans="1:8" x14ac:dyDescent="0.35">
      <c r="A465" s="1"/>
      <c r="B465" s="1"/>
      <c r="C465" s="1"/>
      <c r="D465" s="1"/>
      <c r="E465" s="1"/>
      <c r="F465" s="1"/>
      <c r="G465" s="1"/>
      <c r="H465" s="1"/>
    </row>
    <row r="466" spans="1:8" x14ac:dyDescent="0.35">
      <c r="A466" s="1"/>
      <c r="B466" s="1"/>
      <c r="C466" s="1"/>
      <c r="D466" s="1"/>
      <c r="E466" s="1"/>
      <c r="F466" s="1"/>
      <c r="G466" s="1"/>
      <c r="H466" s="1"/>
    </row>
    <row r="467" spans="1:8" x14ac:dyDescent="0.35">
      <c r="A467" s="1"/>
      <c r="B467" s="1"/>
      <c r="C467" s="1"/>
      <c r="D467" s="1"/>
      <c r="E467" s="1"/>
      <c r="F467" s="1"/>
      <c r="G467" s="1"/>
      <c r="H467" s="1"/>
    </row>
    <row r="468" spans="1:8" x14ac:dyDescent="0.35">
      <c r="A468" s="1"/>
      <c r="B468" s="1"/>
      <c r="C468" s="1"/>
      <c r="D468" s="1"/>
      <c r="E468" s="1"/>
      <c r="F468" s="1"/>
      <c r="G468" s="1"/>
      <c r="H468" s="1"/>
    </row>
    <row r="469" spans="1:8" x14ac:dyDescent="0.35">
      <c r="A469" s="1"/>
      <c r="B469" s="1"/>
      <c r="C469" s="1"/>
      <c r="D469" s="1"/>
      <c r="E469" s="1"/>
      <c r="F469" s="1"/>
      <c r="G469" s="1"/>
      <c r="H469" s="1"/>
    </row>
    <row r="470" spans="1:8" x14ac:dyDescent="0.35">
      <c r="A470" s="1"/>
      <c r="B470" s="1"/>
      <c r="C470" s="1"/>
      <c r="D470" s="1"/>
      <c r="E470" s="1"/>
      <c r="F470" s="1"/>
      <c r="G470" s="1"/>
      <c r="H470" s="1"/>
    </row>
    <row r="471" spans="1:8" x14ac:dyDescent="0.35">
      <c r="A471" s="1"/>
      <c r="B471" s="1"/>
      <c r="C471" s="1"/>
      <c r="D471" s="1"/>
      <c r="E471" s="1"/>
      <c r="F471" s="1"/>
      <c r="G471" s="1"/>
      <c r="H471" s="1"/>
    </row>
    <row r="472" spans="1:8" x14ac:dyDescent="0.35">
      <c r="A472" s="1"/>
      <c r="B472" s="1"/>
      <c r="C472" s="1"/>
      <c r="D472" s="1"/>
      <c r="E472" s="1"/>
      <c r="F472" s="1"/>
      <c r="G472" s="1"/>
      <c r="H472" s="1"/>
    </row>
    <row r="473" spans="1:8" x14ac:dyDescent="0.35">
      <c r="A473" s="1"/>
      <c r="B473" s="1"/>
      <c r="C473" s="1"/>
      <c r="D473" s="1"/>
      <c r="E473" s="1"/>
      <c r="F473" s="1"/>
      <c r="G473" s="1"/>
      <c r="H473" s="1"/>
    </row>
    <row r="474" spans="1:8" x14ac:dyDescent="0.35">
      <c r="A474" s="1"/>
      <c r="B474" s="1"/>
      <c r="C474" s="1"/>
      <c r="D474" s="1"/>
      <c r="E474" s="1"/>
      <c r="F474" s="1"/>
      <c r="G474" s="1"/>
      <c r="H474" s="1"/>
    </row>
    <row r="475" spans="1:8" x14ac:dyDescent="0.35">
      <c r="A475" s="1"/>
      <c r="B475" s="1"/>
      <c r="C475" s="1"/>
      <c r="D475" s="1"/>
      <c r="E475" s="1"/>
      <c r="F475" s="1"/>
      <c r="G475" s="1"/>
      <c r="H475" s="1"/>
    </row>
    <row r="476" spans="1:8" x14ac:dyDescent="0.35">
      <c r="A476" s="1"/>
      <c r="B476" s="1"/>
      <c r="C476" s="1"/>
      <c r="D476" s="1"/>
      <c r="E476" s="1"/>
      <c r="F476" s="1"/>
      <c r="G476" s="1"/>
      <c r="H476" s="1"/>
    </row>
    <row r="477" spans="1:8" x14ac:dyDescent="0.35">
      <c r="A477" s="1"/>
      <c r="B477" s="1"/>
      <c r="C477" s="1"/>
      <c r="D477" s="1"/>
      <c r="E477" s="1"/>
      <c r="F477" s="1"/>
      <c r="G477" s="1"/>
      <c r="H477" s="1"/>
    </row>
    <row r="478" spans="1:8" x14ac:dyDescent="0.35">
      <c r="A478" s="1"/>
      <c r="B478" s="1"/>
      <c r="C478" s="1"/>
      <c r="D478" s="1"/>
      <c r="E478" s="1"/>
      <c r="F478" s="1"/>
      <c r="G478" s="1"/>
      <c r="H478" s="1"/>
    </row>
    <row r="479" spans="1:8" x14ac:dyDescent="0.35">
      <c r="A479" s="1"/>
      <c r="B479" s="1"/>
      <c r="C479" s="1"/>
      <c r="D479" s="1"/>
      <c r="E479" s="1"/>
      <c r="F479" s="1"/>
      <c r="G479" s="1"/>
      <c r="H479" s="1"/>
    </row>
    <row r="480" spans="1:8" x14ac:dyDescent="0.35">
      <c r="A480" s="1"/>
      <c r="B480" s="1"/>
      <c r="C480" s="1"/>
      <c r="D480" s="1"/>
      <c r="E480" s="1"/>
      <c r="F480" s="1"/>
      <c r="G480" s="1"/>
      <c r="H480" s="1"/>
    </row>
    <row r="481" spans="1:8" x14ac:dyDescent="0.35">
      <c r="A481" s="1"/>
      <c r="B481" s="1"/>
      <c r="C481" s="1"/>
      <c r="D481" s="1"/>
      <c r="E481" s="1"/>
      <c r="F481" s="1"/>
      <c r="G481" s="1"/>
      <c r="H481" s="1"/>
    </row>
    <row r="482" spans="1:8" x14ac:dyDescent="0.35">
      <c r="A482" s="1"/>
      <c r="B482" s="1"/>
      <c r="C482" s="1"/>
      <c r="D482" s="1"/>
      <c r="E482" s="1"/>
      <c r="F482" s="1"/>
      <c r="G482" s="1"/>
      <c r="H482" s="1"/>
    </row>
    <row r="483" spans="1:8" x14ac:dyDescent="0.35">
      <c r="A483" s="1"/>
      <c r="B483" s="1"/>
      <c r="C483" s="1"/>
      <c r="D483" s="1"/>
      <c r="E483" s="1"/>
      <c r="F483" s="1"/>
      <c r="G483" s="1"/>
      <c r="H483" s="1"/>
    </row>
    <row r="484" spans="1:8" x14ac:dyDescent="0.35">
      <c r="A484" s="1"/>
      <c r="B484" s="1"/>
      <c r="C484" s="1"/>
      <c r="D484" s="1"/>
      <c r="E484" s="1"/>
      <c r="F484" s="1"/>
      <c r="G484" s="1"/>
      <c r="H484" s="1"/>
    </row>
    <row r="485" spans="1:8" x14ac:dyDescent="0.35">
      <c r="A485" s="1"/>
      <c r="B485" s="1"/>
      <c r="C485" s="1"/>
      <c r="D485" s="1"/>
      <c r="E485" s="1"/>
      <c r="F485" s="1"/>
      <c r="G485" s="1"/>
      <c r="H485" s="1"/>
    </row>
    <row r="486" spans="1:8" x14ac:dyDescent="0.35">
      <c r="A486" s="1"/>
      <c r="B486" s="1"/>
      <c r="C486" s="1"/>
      <c r="D486" s="1"/>
      <c r="E486" s="1"/>
      <c r="F486" s="1"/>
      <c r="G486" s="1"/>
      <c r="H486" s="1"/>
    </row>
    <row r="487" spans="1:8" x14ac:dyDescent="0.35">
      <c r="A487" s="1"/>
      <c r="B487" s="1"/>
      <c r="C487" s="1"/>
      <c r="D487" s="1"/>
      <c r="E487" s="1"/>
      <c r="F487" s="1"/>
      <c r="G487" s="1"/>
      <c r="H487" s="1"/>
    </row>
    <row r="488" spans="1:8" x14ac:dyDescent="0.35">
      <c r="A488" s="1"/>
      <c r="B488" s="1"/>
      <c r="C488" s="1"/>
      <c r="D488" s="1"/>
      <c r="E488" s="1"/>
      <c r="F488" s="1"/>
      <c r="G488" s="1"/>
      <c r="H488" s="1"/>
    </row>
    <row r="489" spans="1:8" x14ac:dyDescent="0.35">
      <c r="A489" s="1"/>
      <c r="B489" s="1"/>
      <c r="C489" s="1"/>
      <c r="D489" s="1"/>
      <c r="E489" s="1"/>
      <c r="F489" s="1"/>
      <c r="G489" s="1"/>
      <c r="H489" s="1"/>
    </row>
    <row r="490" spans="1:8" x14ac:dyDescent="0.35">
      <c r="A490" s="1"/>
      <c r="B490" s="1"/>
      <c r="C490" s="1"/>
      <c r="D490" s="1"/>
      <c r="E490" s="1"/>
      <c r="F490" s="1"/>
      <c r="G490" s="1"/>
      <c r="H490" s="1"/>
    </row>
    <row r="491" spans="1:8" x14ac:dyDescent="0.35">
      <c r="A491" s="1"/>
      <c r="B491" s="1"/>
      <c r="C491" s="1"/>
      <c r="D491" s="1"/>
      <c r="E491" s="1"/>
      <c r="F491" s="1"/>
      <c r="G491" s="1"/>
      <c r="H491" s="1"/>
    </row>
    <row r="492" spans="1:8" x14ac:dyDescent="0.35">
      <c r="A492" s="1"/>
      <c r="B492" s="1"/>
      <c r="C492" s="1"/>
      <c r="D492" s="1"/>
      <c r="E492" s="1"/>
      <c r="F492" s="1"/>
      <c r="G492" s="1"/>
      <c r="H492" s="1"/>
    </row>
    <row r="493" spans="1:8" x14ac:dyDescent="0.35">
      <c r="A493" s="1"/>
      <c r="B493" s="1"/>
      <c r="C493" s="1"/>
      <c r="D493" s="1"/>
      <c r="E493" s="1"/>
      <c r="F493" s="1"/>
      <c r="G493" s="1"/>
      <c r="H493" s="1"/>
    </row>
    <row r="494" spans="1:8" x14ac:dyDescent="0.35">
      <c r="A494" s="1"/>
      <c r="B494" s="1"/>
      <c r="C494" s="1"/>
      <c r="D494" s="1"/>
      <c r="E494" s="1"/>
      <c r="F494" s="1"/>
      <c r="G494" s="1"/>
      <c r="H494" s="1"/>
    </row>
    <row r="495" spans="1:8" x14ac:dyDescent="0.35">
      <c r="A495" s="1"/>
      <c r="B495" s="1"/>
      <c r="C495" s="1"/>
      <c r="D495" s="1"/>
      <c r="E495" s="1"/>
      <c r="F495" s="1"/>
      <c r="G495" s="1"/>
      <c r="H495" s="1"/>
    </row>
    <row r="496" spans="1:8" x14ac:dyDescent="0.35">
      <c r="A496" s="1"/>
      <c r="B496" s="1"/>
      <c r="C496" s="1"/>
      <c r="D496" s="1"/>
      <c r="E496" s="1"/>
      <c r="F496" s="1"/>
      <c r="G496" s="1"/>
      <c r="H496" s="1"/>
    </row>
    <row r="497" spans="1:8" x14ac:dyDescent="0.35">
      <c r="A497" s="1"/>
      <c r="B497" s="1"/>
      <c r="C497" s="1"/>
      <c r="D497" s="1"/>
      <c r="E497" s="1"/>
      <c r="F497" s="1"/>
      <c r="G497" s="1"/>
      <c r="H497" s="1"/>
    </row>
    <row r="498" spans="1:8" x14ac:dyDescent="0.35">
      <c r="A498" s="1"/>
      <c r="B498" s="1"/>
      <c r="C498" s="1"/>
      <c r="D498" s="1"/>
      <c r="E498" s="1"/>
      <c r="F498" s="1"/>
      <c r="G498" s="1"/>
      <c r="H498" s="1"/>
    </row>
    <row r="499" spans="1:8" x14ac:dyDescent="0.35">
      <c r="A499" s="1"/>
      <c r="B499" s="1"/>
      <c r="C499" s="1"/>
      <c r="D499" s="1"/>
      <c r="E499" s="1"/>
      <c r="F499" s="1"/>
      <c r="G499" s="1"/>
      <c r="H499" s="1"/>
    </row>
    <row r="500" spans="1:8" x14ac:dyDescent="0.35">
      <c r="A500" s="1"/>
      <c r="B500" s="1"/>
      <c r="C500" s="1"/>
      <c r="D500" s="1"/>
      <c r="E500" s="1"/>
      <c r="F500" s="1"/>
      <c r="G500" s="1"/>
      <c r="H500" s="1"/>
    </row>
    <row r="501" spans="1:8" x14ac:dyDescent="0.35">
      <c r="A501" s="1"/>
      <c r="B501" s="1"/>
      <c r="C501" s="1"/>
      <c r="D501" s="1"/>
      <c r="E501" s="1"/>
      <c r="F501" s="1"/>
      <c r="G501" s="1"/>
      <c r="H501" s="1"/>
    </row>
    <row r="502" spans="1:8" x14ac:dyDescent="0.35">
      <c r="A502" s="1"/>
      <c r="B502" s="1"/>
      <c r="C502" s="1"/>
      <c r="D502" s="1"/>
      <c r="E502" s="1"/>
      <c r="F502" s="1"/>
      <c r="G502" s="1"/>
      <c r="H502" s="1"/>
    </row>
    <row r="503" spans="1:8" x14ac:dyDescent="0.35">
      <c r="A503" s="1"/>
      <c r="B503" s="1"/>
      <c r="C503" s="1"/>
      <c r="D503" s="1"/>
      <c r="E503" s="1"/>
      <c r="F503" s="1"/>
      <c r="G503" s="1"/>
      <c r="H503" s="1"/>
    </row>
    <row r="504" spans="1:8" x14ac:dyDescent="0.35">
      <c r="A504" s="1"/>
      <c r="B504" s="1"/>
      <c r="C504" s="1"/>
      <c r="D504" s="1"/>
      <c r="E504" s="1"/>
      <c r="F504" s="1"/>
      <c r="G504" s="1"/>
      <c r="H504" s="1"/>
    </row>
    <row r="505" spans="1:8" x14ac:dyDescent="0.35">
      <c r="A505" s="1"/>
      <c r="B505" s="1"/>
      <c r="C505" s="1"/>
      <c r="D505" s="1"/>
      <c r="E505" s="1"/>
      <c r="F505" s="1"/>
      <c r="G505" s="1"/>
      <c r="H505" s="1"/>
    </row>
    <row r="506" spans="1:8" x14ac:dyDescent="0.35">
      <c r="A506" s="1"/>
      <c r="B506" s="1"/>
      <c r="C506" s="1"/>
      <c r="D506" s="1"/>
      <c r="E506" s="1"/>
      <c r="F506" s="1"/>
      <c r="G506" s="1"/>
      <c r="H506" s="1"/>
    </row>
    <row r="507" spans="1:8" x14ac:dyDescent="0.35">
      <c r="A507" s="1"/>
      <c r="B507" s="1"/>
      <c r="C507" s="1"/>
      <c r="D507" s="1"/>
      <c r="E507" s="1"/>
      <c r="F507" s="1"/>
      <c r="G507" s="1"/>
      <c r="H507" s="1"/>
    </row>
    <row r="508" spans="1:8" x14ac:dyDescent="0.35">
      <c r="A508" s="1"/>
      <c r="B508" s="1"/>
      <c r="C508" s="1"/>
      <c r="D508" s="1"/>
      <c r="E508" s="1"/>
      <c r="F508" s="1"/>
      <c r="G508" s="1"/>
      <c r="H508" s="1"/>
    </row>
    <row r="509" spans="1:8" x14ac:dyDescent="0.35">
      <c r="A509" s="1"/>
      <c r="B509" s="1"/>
      <c r="C509" s="1"/>
      <c r="D509" s="1"/>
      <c r="E509" s="1"/>
      <c r="F509" s="1"/>
      <c r="G509" s="1"/>
      <c r="H509" s="1"/>
    </row>
    <row r="510" spans="1:8" x14ac:dyDescent="0.35">
      <c r="A510" s="1"/>
      <c r="B510" s="1"/>
      <c r="C510" s="1"/>
      <c r="D510" s="1"/>
      <c r="E510" s="1"/>
      <c r="F510" s="1"/>
      <c r="G510" s="1"/>
      <c r="H510" s="1"/>
    </row>
    <row r="511" spans="1:8" x14ac:dyDescent="0.35">
      <c r="A511" s="1"/>
      <c r="B511" s="1"/>
      <c r="C511" s="1"/>
      <c r="D511" s="1"/>
      <c r="E511" s="1"/>
      <c r="F511" s="1"/>
      <c r="G511" s="1"/>
      <c r="H511" s="1"/>
    </row>
    <row r="512" spans="1:8" x14ac:dyDescent="0.35">
      <c r="A512" s="1"/>
      <c r="B512" s="1"/>
      <c r="C512" s="1"/>
      <c r="D512" s="1"/>
      <c r="E512" s="1"/>
      <c r="F512" s="1"/>
      <c r="G512" s="1"/>
      <c r="H512" s="1"/>
    </row>
    <row r="513" spans="1:8" x14ac:dyDescent="0.35">
      <c r="A513" s="1"/>
      <c r="B513" s="1"/>
      <c r="C513" s="1"/>
      <c r="D513" s="1"/>
      <c r="E513" s="1"/>
      <c r="F513" s="1"/>
      <c r="G513" s="1"/>
      <c r="H513" s="1"/>
    </row>
    <row r="514" spans="1:8" x14ac:dyDescent="0.35">
      <c r="A514" s="1"/>
      <c r="B514" s="1"/>
      <c r="C514" s="1"/>
      <c r="D514" s="1"/>
      <c r="E514" s="1"/>
      <c r="F514" s="1"/>
      <c r="G514" s="1"/>
      <c r="H514" s="1"/>
    </row>
    <row r="515" spans="1:8" x14ac:dyDescent="0.35">
      <c r="A515" s="1"/>
      <c r="B515" s="1"/>
      <c r="C515" s="1"/>
      <c r="D515" s="1"/>
      <c r="E515" s="1"/>
      <c r="F515" s="1"/>
      <c r="G515" s="1"/>
      <c r="H515" s="1"/>
    </row>
    <row r="516" spans="1:8" x14ac:dyDescent="0.35">
      <c r="A516" s="1"/>
      <c r="B516" s="1"/>
      <c r="C516" s="1"/>
      <c r="D516" s="1"/>
      <c r="E516" s="1"/>
      <c r="F516" s="1"/>
      <c r="G516" s="1"/>
      <c r="H516" s="1"/>
    </row>
    <row r="517" spans="1:8" x14ac:dyDescent="0.35">
      <c r="A517" s="1"/>
      <c r="B517" s="1"/>
      <c r="C517" s="1"/>
      <c r="D517" s="1"/>
      <c r="E517" s="1"/>
      <c r="F517" s="1"/>
      <c r="G517" s="1"/>
      <c r="H517" s="1"/>
    </row>
    <row r="518" spans="1:8" x14ac:dyDescent="0.35">
      <c r="A518" s="1"/>
      <c r="B518" s="1"/>
      <c r="C518" s="1"/>
      <c r="D518" s="1"/>
      <c r="E518" s="1"/>
      <c r="F518" s="1"/>
      <c r="G518" s="1"/>
      <c r="H518" s="1"/>
    </row>
    <row r="519" spans="1:8" x14ac:dyDescent="0.35">
      <c r="A519" s="1"/>
      <c r="B519" s="1"/>
      <c r="C519" s="1"/>
      <c r="D519" s="1"/>
      <c r="E519" s="1"/>
      <c r="F519" s="1"/>
      <c r="G519" s="1"/>
      <c r="H519" s="1"/>
    </row>
    <row r="520" spans="1:8" x14ac:dyDescent="0.35">
      <c r="A520" s="1"/>
      <c r="B520" s="1"/>
      <c r="C520" s="1"/>
      <c r="D520" s="1"/>
      <c r="E520" s="1"/>
      <c r="F520" s="1"/>
      <c r="G520" s="1"/>
      <c r="H520" s="1"/>
    </row>
    <row r="521" spans="1:8" x14ac:dyDescent="0.35">
      <c r="A521" s="1"/>
      <c r="B521" s="1"/>
      <c r="C521" s="1"/>
      <c r="D521" s="1"/>
      <c r="E521" s="1"/>
      <c r="F521" s="1"/>
      <c r="G521" s="1"/>
      <c r="H521" s="1"/>
    </row>
    <row r="522" spans="1:8" x14ac:dyDescent="0.35">
      <c r="A522" s="1"/>
      <c r="B522" s="1"/>
      <c r="C522" s="1"/>
      <c r="D522" s="1"/>
      <c r="E522" s="1"/>
      <c r="F522" s="1"/>
      <c r="G522" s="1"/>
      <c r="H522" s="1"/>
    </row>
    <row r="523" spans="1:8" x14ac:dyDescent="0.35">
      <c r="A523" s="1"/>
      <c r="B523" s="1"/>
      <c r="C523" s="1"/>
      <c r="D523" s="1"/>
      <c r="E523" s="1"/>
      <c r="F523" s="1"/>
      <c r="G523" s="1"/>
      <c r="H523" s="1"/>
    </row>
    <row r="524" spans="1:8" x14ac:dyDescent="0.35">
      <c r="A524" s="1"/>
      <c r="B524" s="1"/>
      <c r="C524" s="1"/>
      <c r="D524" s="1"/>
      <c r="E524" s="1"/>
      <c r="F524" s="1"/>
      <c r="G524" s="1"/>
      <c r="H524" s="1"/>
    </row>
    <row r="525" spans="1:8" x14ac:dyDescent="0.35">
      <c r="A525" s="1"/>
      <c r="B525" s="1"/>
      <c r="C525" s="1"/>
      <c r="D525" s="1"/>
      <c r="E525" s="1"/>
      <c r="F525" s="1"/>
      <c r="G525" s="1"/>
      <c r="H525" s="1"/>
    </row>
    <row r="526" spans="1:8" x14ac:dyDescent="0.35">
      <c r="A526" s="1"/>
      <c r="B526" s="1"/>
      <c r="C526" s="1"/>
      <c r="D526" s="1"/>
      <c r="E526" s="1"/>
      <c r="F526" s="1"/>
      <c r="G526" s="1"/>
      <c r="H526" s="1"/>
    </row>
    <row r="527" spans="1:8" x14ac:dyDescent="0.35">
      <c r="A527" s="1"/>
      <c r="B527" s="1"/>
      <c r="C527" s="1"/>
      <c r="D527" s="1"/>
      <c r="E527" s="1"/>
      <c r="F527" s="1"/>
      <c r="G527" s="1"/>
      <c r="H527" s="1"/>
    </row>
    <row r="528" spans="1:8" x14ac:dyDescent="0.35">
      <c r="A528" s="1"/>
      <c r="B528" s="1"/>
      <c r="C528" s="1"/>
      <c r="D528" s="1"/>
      <c r="E528" s="1"/>
      <c r="F528" s="1"/>
      <c r="G528" s="1"/>
      <c r="H528" s="1"/>
    </row>
    <row r="529" spans="1:8" x14ac:dyDescent="0.35">
      <c r="A529" s="1"/>
      <c r="B529" s="1"/>
      <c r="C529" s="1"/>
      <c r="D529" s="1"/>
      <c r="E529" s="1"/>
      <c r="F529" s="1"/>
      <c r="G529" s="1"/>
      <c r="H529" s="1"/>
    </row>
    <row r="530" spans="1:8" x14ac:dyDescent="0.35">
      <c r="A530" s="1"/>
      <c r="B530" s="1"/>
      <c r="C530" s="1"/>
      <c r="D530" s="1"/>
      <c r="E530" s="1"/>
      <c r="F530" s="1"/>
      <c r="G530" s="1"/>
      <c r="H530" s="1"/>
    </row>
    <row r="531" spans="1:8" x14ac:dyDescent="0.35">
      <c r="A531" s="1"/>
      <c r="B531" s="1"/>
      <c r="C531" s="1"/>
      <c r="D531" s="1"/>
      <c r="E531" s="1"/>
      <c r="F531" s="1"/>
      <c r="G531" s="1"/>
      <c r="H531" s="1"/>
    </row>
    <row r="532" spans="1:8" x14ac:dyDescent="0.35">
      <c r="A532" s="1"/>
      <c r="B532" s="1"/>
      <c r="C532" s="1"/>
      <c r="D532" s="1"/>
      <c r="E532" s="1"/>
      <c r="F532" s="1"/>
      <c r="G532" s="1"/>
      <c r="H532" s="1"/>
    </row>
    <row r="533" spans="1:8" x14ac:dyDescent="0.35">
      <c r="A533" s="1"/>
      <c r="B533" s="1"/>
      <c r="C533" s="1"/>
      <c r="D533" s="1"/>
      <c r="E533" s="1"/>
      <c r="F533" s="1"/>
      <c r="G533" s="1"/>
      <c r="H533" s="1"/>
    </row>
    <row r="534" spans="1:8" x14ac:dyDescent="0.35">
      <c r="A534" s="1"/>
      <c r="B534" s="1"/>
      <c r="C534" s="1"/>
      <c r="D534" s="1"/>
      <c r="E534" s="1"/>
      <c r="F534" s="1"/>
      <c r="G534" s="1"/>
      <c r="H534" s="1"/>
    </row>
    <row r="535" spans="1:8" x14ac:dyDescent="0.35">
      <c r="A535" s="1"/>
      <c r="B535" s="1"/>
      <c r="C535" s="1"/>
      <c r="D535" s="1"/>
      <c r="E535" s="1"/>
      <c r="F535" s="1"/>
      <c r="G535" s="1"/>
      <c r="H535" s="1"/>
    </row>
    <row r="536" spans="1:8" x14ac:dyDescent="0.35">
      <c r="A536" s="1"/>
      <c r="B536" s="1"/>
      <c r="C536" s="1"/>
      <c r="D536" s="1"/>
      <c r="E536" s="1"/>
      <c r="F536" s="1"/>
      <c r="G536" s="1"/>
      <c r="H536" s="1"/>
    </row>
    <row r="537" spans="1:8" x14ac:dyDescent="0.35">
      <c r="A537" s="1"/>
      <c r="B537" s="1"/>
      <c r="C537" s="1"/>
      <c r="D537" s="1"/>
      <c r="E537" s="1"/>
      <c r="F537" s="1"/>
      <c r="G537" s="1"/>
      <c r="H537" s="1"/>
    </row>
    <row r="538" spans="1:8" x14ac:dyDescent="0.35">
      <c r="A538" s="1"/>
      <c r="B538" s="1"/>
      <c r="C538" s="1"/>
      <c r="D538" s="1"/>
      <c r="E538" s="1"/>
      <c r="F538" s="1"/>
      <c r="G538" s="1"/>
      <c r="H538" s="1"/>
    </row>
    <row r="539" spans="1:8" x14ac:dyDescent="0.35">
      <c r="A539" s="1"/>
      <c r="B539" s="1"/>
      <c r="C539" s="1"/>
      <c r="D539" s="1"/>
      <c r="E539" s="1"/>
      <c r="F539" s="1"/>
      <c r="G539" s="1"/>
      <c r="H539" s="1"/>
    </row>
    <row r="540" spans="1:8" x14ac:dyDescent="0.35">
      <c r="A540" s="1"/>
      <c r="B540" s="1"/>
      <c r="C540" s="1"/>
      <c r="D540" s="1"/>
      <c r="E540" s="1"/>
      <c r="F540" s="1"/>
      <c r="G540" s="1"/>
      <c r="H540" s="1"/>
    </row>
    <row r="541" spans="1:8" x14ac:dyDescent="0.35">
      <c r="A541" s="1"/>
      <c r="B541" s="1"/>
      <c r="C541" s="1"/>
      <c r="D541" s="1"/>
      <c r="E541" s="1"/>
      <c r="F541" s="1"/>
      <c r="G541" s="1"/>
      <c r="H541" s="1"/>
    </row>
    <row r="542" spans="1:8" x14ac:dyDescent="0.35">
      <c r="A542" s="1"/>
      <c r="B542" s="1"/>
      <c r="C542" s="1"/>
      <c r="D542" s="1"/>
      <c r="E542" s="1"/>
      <c r="F542" s="1"/>
      <c r="G542" s="1"/>
      <c r="H542" s="1"/>
    </row>
    <row r="543" spans="1:8" x14ac:dyDescent="0.35">
      <c r="A543" s="1"/>
      <c r="B543" s="1"/>
      <c r="C543" s="1"/>
      <c r="D543" s="1"/>
      <c r="E543" s="1"/>
      <c r="F543" s="1"/>
      <c r="G543" s="1"/>
      <c r="H543" s="1"/>
    </row>
    <row r="544" spans="1:8" x14ac:dyDescent="0.35">
      <c r="A544" s="1"/>
      <c r="B544" s="1"/>
      <c r="C544" s="1"/>
      <c r="D544" s="1"/>
      <c r="E544" s="1"/>
      <c r="F544" s="1"/>
      <c r="G544" s="1"/>
      <c r="H544" s="1"/>
    </row>
    <row r="545" spans="1:8" x14ac:dyDescent="0.35">
      <c r="A545" s="1"/>
      <c r="B545" s="1"/>
      <c r="C545" s="1"/>
      <c r="D545" s="1"/>
      <c r="E545" s="1"/>
      <c r="F545" s="1"/>
      <c r="G545" s="1"/>
      <c r="H545" s="1"/>
    </row>
    <row r="546" spans="1:8" x14ac:dyDescent="0.35">
      <c r="A546" s="1"/>
      <c r="B546" s="1"/>
      <c r="C546" s="1"/>
      <c r="D546" s="1"/>
      <c r="E546" s="1"/>
      <c r="F546" s="1"/>
      <c r="G546" s="1"/>
      <c r="H546" s="1"/>
    </row>
    <row r="547" spans="1:8" x14ac:dyDescent="0.35">
      <c r="A547" s="1"/>
      <c r="B547" s="1"/>
      <c r="C547" s="1"/>
      <c r="D547" s="1"/>
      <c r="E547" s="1"/>
      <c r="F547" s="1"/>
      <c r="G547" s="1"/>
      <c r="H547" s="1"/>
    </row>
    <row r="548" spans="1:8" x14ac:dyDescent="0.35">
      <c r="A548" s="1"/>
      <c r="B548" s="1"/>
      <c r="C548" s="1"/>
      <c r="D548" s="1"/>
      <c r="E548" s="1"/>
      <c r="F548" s="1"/>
      <c r="G548" s="1"/>
      <c r="H548" s="1"/>
    </row>
    <row r="549" spans="1:8" x14ac:dyDescent="0.35">
      <c r="A549" s="1"/>
      <c r="B549" s="1"/>
      <c r="C549" s="1"/>
      <c r="D549" s="1"/>
      <c r="E549" s="1"/>
      <c r="F549" s="1"/>
      <c r="G549" s="1"/>
      <c r="H549" s="1"/>
    </row>
    <row r="550" spans="1:8" x14ac:dyDescent="0.35">
      <c r="A550" s="1"/>
      <c r="B550" s="1"/>
      <c r="C550" s="1"/>
      <c r="D550" s="1"/>
      <c r="E550" s="1"/>
      <c r="F550" s="1"/>
      <c r="G550" s="1"/>
      <c r="H550" s="1"/>
    </row>
    <row r="551" spans="1:8" x14ac:dyDescent="0.35">
      <c r="A551" s="1"/>
      <c r="B551" s="1"/>
      <c r="C551" s="1"/>
      <c r="D551" s="1"/>
      <c r="E551" s="1"/>
      <c r="F551" s="1"/>
      <c r="G551" s="1"/>
      <c r="H551" s="1"/>
    </row>
    <row r="552" spans="1:8" x14ac:dyDescent="0.35">
      <c r="A552" s="1"/>
      <c r="B552" s="1"/>
      <c r="C552" s="1"/>
      <c r="D552" s="1"/>
      <c r="E552" s="1"/>
      <c r="F552" s="1"/>
      <c r="G552" s="1"/>
      <c r="H552" s="1"/>
    </row>
    <row r="553" spans="1:8" x14ac:dyDescent="0.35">
      <c r="A553" s="1"/>
      <c r="B553" s="1"/>
      <c r="C553" s="1"/>
      <c r="D553" s="1"/>
      <c r="E553" s="1"/>
      <c r="F553" s="1"/>
      <c r="G553" s="1"/>
      <c r="H553" s="1"/>
    </row>
    <row r="554" spans="1:8" x14ac:dyDescent="0.35">
      <c r="A554" s="1"/>
      <c r="B554" s="1"/>
      <c r="C554" s="1"/>
      <c r="D554" s="1"/>
      <c r="E554" s="1"/>
      <c r="F554" s="1"/>
      <c r="G554" s="1"/>
      <c r="H554" s="1"/>
    </row>
    <row r="555" spans="1:8" x14ac:dyDescent="0.35">
      <c r="A555" s="1"/>
      <c r="B555" s="1"/>
      <c r="C555" s="1"/>
      <c r="D555" s="1"/>
      <c r="E555" s="1"/>
      <c r="F555" s="1"/>
      <c r="G555" s="1"/>
      <c r="H555" s="1"/>
    </row>
    <row r="556" spans="1:8" x14ac:dyDescent="0.35">
      <c r="A556" s="1"/>
      <c r="B556" s="1"/>
      <c r="C556" s="1"/>
      <c r="D556" s="1"/>
      <c r="E556" s="1"/>
      <c r="F556" s="1"/>
      <c r="G556" s="1"/>
      <c r="H556" s="1"/>
    </row>
    <row r="557" spans="1:8" x14ac:dyDescent="0.35">
      <c r="A557" s="1"/>
      <c r="B557" s="1"/>
      <c r="C557" s="1"/>
      <c r="D557" s="1"/>
      <c r="E557" s="1"/>
      <c r="F557" s="1"/>
      <c r="G557" s="1"/>
      <c r="H557" s="1"/>
    </row>
    <row r="558" spans="1:8" x14ac:dyDescent="0.35">
      <c r="A558" s="1"/>
      <c r="B558" s="1"/>
      <c r="C558" s="1"/>
      <c r="D558" s="1"/>
      <c r="E558" s="1"/>
      <c r="F558" s="1"/>
      <c r="G558" s="1"/>
      <c r="H558" s="1"/>
    </row>
    <row r="559" spans="1:8" x14ac:dyDescent="0.35">
      <c r="A559" s="1"/>
      <c r="B559" s="1"/>
      <c r="C559" s="1"/>
      <c r="D559" s="1"/>
      <c r="E559" s="1"/>
      <c r="F559" s="1"/>
      <c r="G559" s="1"/>
      <c r="H559" s="1"/>
    </row>
    <row r="560" spans="1:8" x14ac:dyDescent="0.35">
      <c r="A560" s="1"/>
      <c r="B560" s="1"/>
      <c r="C560" s="1"/>
      <c r="D560" s="1"/>
      <c r="E560" s="1"/>
      <c r="F560" s="1"/>
      <c r="G560" s="1"/>
      <c r="H560" s="1"/>
    </row>
    <row r="561" spans="1:8" x14ac:dyDescent="0.35">
      <c r="A561" s="1"/>
      <c r="B561" s="1"/>
      <c r="C561" s="1"/>
      <c r="D561" s="1"/>
      <c r="E561" s="1"/>
      <c r="F561" s="1"/>
      <c r="G561" s="1"/>
      <c r="H561" s="1"/>
    </row>
    <row r="562" spans="1:8" x14ac:dyDescent="0.35">
      <c r="A562" s="1"/>
      <c r="B562" s="1"/>
      <c r="C562" s="1"/>
      <c r="D562" s="1"/>
      <c r="E562" s="1"/>
      <c r="F562" s="1"/>
      <c r="G562" s="1"/>
      <c r="H562" s="1"/>
    </row>
    <row r="563" spans="1:8" x14ac:dyDescent="0.35">
      <c r="A563" s="1"/>
      <c r="B563" s="1"/>
      <c r="C563" s="1"/>
      <c r="D563" s="1"/>
      <c r="E563" s="1"/>
      <c r="F563" s="1"/>
      <c r="G563" s="1"/>
      <c r="H563" s="1"/>
    </row>
    <row r="564" spans="1:8" x14ac:dyDescent="0.35">
      <c r="A564" s="1"/>
      <c r="B564" s="1"/>
      <c r="C564" s="1"/>
      <c r="D564" s="1"/>
      <c r="E564" s="1"/>
      <c r="F564" s="1"/>
      <c r="G564" s="1"/>
      <c r="H564" s="1"/>
    </row>
    <row r="565" spans="1:8" x14ac:dyDescent="0.35">
      <c r="A565" s="1"/>
      <c r="B565" s="1"/>
      <c r="C565" s="1"/>
      <c r="D565" s="1"/>
      <c r="E565" s="1"/>
      <c r="F565" s="1"/>
      <c r="G565" s="1"/>
      <c r="H565" s="1"/>
    </row>
    <row r="566" spans="1:8" x14ac:dyDescent="0.35">
      <c r="A566" s="1"/>
      <c r="B566" s="1"/>
      <c r="C566" s="1"/>
      <c r="D566" s="1"/>
      <c r="E566" s="1"/>
      <c r="F566" s="1"/>
      <c r="G566" s="1"/>
      <c r="H566" s="1"/>
    </row>
    <row r="567" spans="1:8" x14ac:dyDescent="0.35">
      <c r="A567" s="1"/>
      <c r="B567" s="1"/>
      <c r="C567" s="1"/>
      <c r="D567" s="1"/>
      <c r="E567" s="1"/>
      <c r="F567" s="1"/>
      <c r="G567" s="1"/>
      <c r="H567" s="1"/>
    </row>
    <row r="568" spans="1:8" x14ac:dyDescent="0.35">
      <c r="A568" s="1"/>
      <c r="B568" s="1"/>
      <c r="C568" s="1"/>
      <c r="D568" s="1"/>
      <c r="E568" s="1"/>
      <c r="F568" s="1"/>
      <c r="G568" s="1"/>
      <c r="H568" s="1"/>
    </row>
    <row r="569" spans="1:8" x14ac:dyDescent="0.35">
      <c r="A569" s="1"/>
      <c r="B569" s="1"/>
      <c r="C569" s="1"/>
      <c r="D569" s="1"/>
      <c r="E569" s="1"/>
      <c r="F569" s="1"/>
      <c r="G569" s="1"/>
      <c r="H569" s="1"/>
    </row>
    <row r="570" spans="1:8" x14ac:dyDescent="0.35">
      <c r="A570" s="1"/>
      <c r="B570" s="1"/>
      <c r="C570" s="1"/>
      <c r="D570" s="1"/>
      <c r="E570" s="1"/>
      <c r="F570" s="1"/>
      <c r="G570" s="1"/>
      <c r="H570" s="1"/>
    </row>
    <row r="571" spans="1:8" x14ac:dyDescent="0.35">
      <c r="A571" s="1"/>
      <c r="B571" s="1"/>
      <c r="C571" s="1"/>
      <c r="D571" s="1"/>
      <c r="E571" s="1"/>
      <c r="F571" s="1"/>
      <c r="G571" s="1"/>
      <c r="H571" s="1"/>
    </row>
    <row r="572" spans="1:8" x14ac:dyDescent="0.35">
      <c r="A572" s="1"/>
      <c r="B572" s="1"/>
      <c r="C572" s="1"/>
      <c r="D572" s="1"/>
      <c r="E572" s="1"/>
      <c r="F572" s="1"/>
      <c r="G572" s="1"/>
      <c r="H572" s="1"/>
    </row>
    <row r="573" spans="1:8" x14ac:dyDescent="0.35">
      <c r="A573" s="1"/>
      <c r="B573" s="1"/>
      <c r="C573" s="1"/>
      <c r="D573" s="1"/>
      <c r="E573" s="1"/>
      <c r="F573" s="1"/>
      <c r="G573" s="1"/>
      <c r="H573" s="1"/>
    </row>
    <row r="574" spans="1:8" x14ac:dyDescent="0.35">
      <c r="A574" s="1"/>
      <c r="B574" s="1"/>
      <c r="C574" s="1"/>
      <c r="D574" s="1"/>
      <c r="E574" s="1"/>
      <c r="F574" s="1"/>
      <c r="G574" s="1"/>
      <c r="H574" s="1"/>
    </row>
    <row r="575" spans="1:8" x14ac:dyDescent="0.35">
      <c r="A575" s="1"/>
      <c r="B575" s="1"/>
      <c r="C575" s="1"/>
      <c r="D575" s="1"/>
      <c r="E575" s="1"/>
      <c r="F575" s="1"/>
      <c r="G575" s="1"/>
      <c r="H575" s="1"/>
    </row>
    <row r="576" spans="1:8" x14ac:dyDescent="0.35">
      <c r="A576" s="1"/>
      <c r="B576" s="1"/>
      <c r="C576" s="1"/>
      <c r="D576" s="1"/>
      <c r="E576" s="1"/>
      <c r="F576" s="1"/>
      <c r="G576" s="1"/>
      <c r="H576" s="1"/>
    </row>
    <row r="577" spans="1:8" x14ac:dyDescent="0.35">
      <c r="A577" s="1"/>
      <c r="B577" s="1"/>
      <c r="C577" s="1"/>
      <c r="D577" s="1"/>
      <c r="E577" s="1"/>
      <c r="F577" s="1"/>
      <c r="G577" s="1"/>
      <c r="H577" s="1"/>
    </row>
    <row r="578" spans="1:8" x14ac:dyDescent="0.35">
      <c r="A578" s="1"/>
      <c r="B578" s="1"/>
      <c r="C578" s="1"/>
      <c r="D578" s="1"/>
      <c r="E578" s="1"/>
      <c r="F578" s="1"/>
      <c r="G578" s="1"/>
      <c r="H578" s="1"/>
    </row>
    <row r="579" spans="1:8" x14ac:dyDescent="0.35">
      <c r="A579" s="1"/>
      <c r="B579" s="1"/>
      <c r="C579" s="1"/>
      <c r="D579" s="1"/>
      <c r="E579" s="1"/>
      <c r="F579" s="1"/>
      <c r="G579" s="1"/>
      <c r="H579" s="1"/>
    </row>
    <row r="580" spans="1:8" x14ac:dyDescent="0.35">
      <c r="A580" s="1"/>
      <c r="B580" s="1"/>
      <c r="C580" s="1"/>
      <c r="D580" s="1"/>
      <c r="E580" s="1"/>
      <c r="F580" s="1"/>
      <c r="G580" s="1"/>
      <c r="H580" s="1"/>
    </row>
    <row r="581" spans="1:8" x14ac:dyDescent="0.35">
      <c r="A581" s="1"/>
      <c r="B581" s="1"/>
      <c r="C581" s="1"/>
      <c r="D581" s="1"/>
      <c r="E581" s="1"/>
      <c r="F581" s="1"/>
      <c r="G581" s="1"/>
      <c r="H581" s="1"/>
    </row>
    <row r="582" spans="1:8" x14ac:dyDescent="0.35">
      <c r="A582" s="1"/>
      <c r="B582" s="1"/>
      <c r="C582" s="1"/>
      <c r="D582" s="1"/>
      <c r="E582" s="1"/>
      <c r="F582" s="1"/>
      <c r="G582" s="1"/>
      <c r="H582" s="1"/>
    </row>
    <row r="583" spans="1:8" x14ac:dyDescent="0.35">
      <c r="A583" s="1"/>
      <c r="B583" s="1"/>
      <c r="C583" s="1"/>
      <c r="D583" s="1"/>
      <c r="E583" s="1"/>
      <c r="F583" s="1"/>
      <c r="G583" s="1"/>
      <c r="H583" s="1"/>
    </row>
    <row r="584" spans="1:8" x14ac:dyDescent="0.35">
      <c r="A584" s="1"/>
      <c r="B584" s="1"/>
      <c r="C584" s="1"/>
      <c r="D584" s="1"/>
      <c r="E584" s="1"/>
      <c r="F584" s="1"/>
      <c r="G584" s="1"/>
      <c r="H584" s="1"/>
    </row>
    <row r="585" spans="1:8" x14ac:dyDescent="0.35">
      <c r="A585" s="1"/>
      <c r="B585" s="1"/>
      <c r="C585" s="1"/>
      <c r="D585" s="1"/>
      <c r="E585" s="1"/>
      <c r="F585" s="1"/>
      <c r="G585" s="1"/>
      <c r="H585" s="1"/>
    </row>
    <row r="586" spans="1:8" x14ac:dyDescent="0.35">
      <c r="A586" s="1"/>
      <c r="B586" s="1"/>
      <c r="C586" s="1"/>
      <c r="D586" s="1"/>
      <c r="E586" s="1"/>
      <c r="F586" s="1"/>
      <c r="G586" s="1"/>
      <c r="H586" s="1"/>
    </row>
    <row r="587" spans="1:8" x14ac:dyDescent="0.35">
      <c r="A587" s="1"/>
      <c r="B587" s="1"/>
      <c r="C587" s="1"/>
      <c r="D587" s="1"/>
      <c r="E587" s="1"/>
      <c r="F587" s="1"/>
      <c r="G587" s="1"/>
      <c r="H587" s="1"/>
    </row>
    <row r="588" spans="1:8" x14ac:dyDescent="0.35">
      <c r="A588" s="1"/>
      <c r="B588" s="1"/>
      <c r="C588" s="1"/>
      <c r="D588" s="1"/>
      <c r="E588" s="1"/>
      <c r="F588" s="1"/>
      <c r="G588" s="1"/>
      <c r="H588" s="1"/>
    </row>
    <row r="589" spans="1:8" x14ac:dyDescent="0.35">
      <c r="A589" s="1"/>
      <c r="B589" s="1"/>
      <c r="C589" s="1"/>
      <c r="D589" s="1"/>
      <c r="E589" s="1"/>
      <c r="F589" s="1"/>
      <c r="G589" s="1"/>
      <c r="H589" s="1"/>
    </row>
    <row r="590" spans="1:8" x14ac:dyDescent="0.35">
      <c r="A590" s="1"/>
      <c r="B590" s="1"/>
      <c r="C590" s="1"/>
      <c r="D590" s="1"/>
      <c r="E590" s="1"/>
      <c r="F590" s="1"/>
      <c r="G590" s="1"/>
      <c r="H590" s="1"/>
    </row>
    <row r="591" spans="1:8" x14ac:dyDescent="0.35">
      <c r="A591" s="1"/>
      <c r="B591" s="1"/>
      <c r="C591" s="1"/>
      <c r="D591" s="1"/>
      <c r="E591" s="1"/>
      <c r="F591" s="1"/>
      <c r="G591" s="1"/>
      <c r="H591" s="1"/>
    </row>
    <row r="592" spans="1:8" x14ac:dyDescent="0.35">
      <c r="A592" s="1"/>
      <c r="B592" s="1"/>
      <c r="C592" s="1"/>
      <c r="D592" s="1"/>
      <c r="E592" s="1"/>
      <c r="F592" s="1"/>
      <c r="G592" s="1"/>
      <c r="H592" s="1"/>
    </row>
    <row r="593" spans="1:8" x14ac:dyDescent="0.35">
      <c r="A593" s="1"/>
      <c r="B593" s="1"/>
      <c r="C593" s="1"/>
      <c r="D593" s="1"/>
      <c r="E593" s="1"/>
      <c r="F593" s="1"/>
      <c r="G593" s="1"/>
      <c r="H593" s="1"/>
    </row>
    <row r="594" spans="1:8" x14ac:dyDescent="0.35">
      <c r="A594" s="1"/>
      <c r="B594" s="1"/>
      <c r="C594" s="1"/>
      <c r="D594" s="1"/>
      <c r="E594" s="1"/>
      <c r="F594" s="1"/>
      <c r="G594" s="1"/>
      <c r="H594" s="1"/>
    </row>
    <row r="595" spans="1:8" x14ac:dyDescent="0.35">
      <c r="A595" s="1"/>
      <c r="B595" s="1"/>
      <c r="C595" s="1"/>
      <c r="D595" s="1"/>
      <c r="E595" s="1"/>
      <c r="F595" s="1"/>
      <c r="G595" s="1"/>
      <c r="H595" s="1"/>
    </row>
    <row r="596" spans="1:8" x14ac:dyDescent="0.35">
      <c r="A596" s="1"/>
      <c r="B596" s="1"/>
      <c r="C596" s="1"/>
      <c r="D596" s="1"/>
      <c r="E596" s="1"/>
      <c r="F596" s="1"/>
      <c r="G596" s="1"/>
      <c r="H596" s="1"/>
    </row>
    <row r="597" spans="1:8" x14ac:dyDescent="0.35">
      <c r="A597" s="1"/>
      <c r="B597" s="1"/>
      <c r="C597" s="1"/>
      <c r="D597" s="1"/>
      <c r="E597" s="1"/>
      <c r="F597" s="1"/>
      <c r="G597" s="1"/>
      <c r="H597" s="1"/>
    </row>
    <row r="598" spans="1:8" x14ac:dyDescent="0.35">
      <c r="A598" s="1"/>
      <c r="B598" s="1"/>
      <c r="C598" s="1"/>
      <c r="D598" s="1"/>
      <c r="E598" s="1"/>
      <c r="F598" s="1"/>
      <c r="G598" s="1"/>
      <c r="H598" s="1"/>
    </row>
    <row r="599" spans="1:8" x14ac:dyDescent="0.35">
      <c r="A599" s="1"/>
      <c r="B599" s="1"/>
      <c r="C599" s="1"/>
      <c r="D599" s="1"/>
      <c r="E599" s="1"/>
      <c r="F599" s="1"/>
      <c r="G599" s="1"/>
      <c r="H599" s="1"/>
    </row>
    <row r="600" spans="1:8" x14ac:dyDescent="0.35">
      <c r="A600" s="1"/>
      <c r="B600" s="1"/>
      <c r="C600" s="1"/>
      <c r="D600" s="1"/>
      <c r="E600" s="1"/>
      <c r="F600" s="1"/>
      <c r="G600" s="1"/>
      <c r="H600" s="1"/>
    </row>
    <row r="601" spans="1:8" x14ac:dyDescent="0.35">
      <c r="A601" s="1"/>
      <c r="B601" s="1"/>
      <c r="C601" s="1"/>
      <c r="D601" s="1"/>
      <c r="E601" s="1"/>
      <c r="F601" s="1"/>
      <c r="G601" s="1"/>
      <c r="H601" s="1"/>
    </row>
    <row r="602" spans="1:8" x14ac:dyDescent="0.35">
      <c r="A602" s="1"/>
      <c r="B602" s="1"/>
      <c r="C602" s="1"/>
      <c r="D602" s="1"/>
      <c r="E602" s="1"/>
      <c r="F602" s="1"/>
      <c r="G602" s="1"/>
      <c r="H602" s="1"/>
    </row>
    <row r="603" spans="1:8" x14ac:dyDescent="0.35">
      <c r="A603" s="1"/>
      <c r="B603" s="1"/>
      <c r="C603" s="1"/>
      <c r="D603" s="1"/>
      <c r="E603" s="1"/>
      <c r="F603" s="1"/>
      <c r="G603" s="1"/>
      <c r="H603" s="1"/>
    </row>
    <row r="604" spans="1:8" x14ac:dyDescent="0.35">
      <c r="A604" s="1"/>
      <c r="B604" s="1"/>
      <c r="C604" s="1"/>
      <c r="D604" s="1"/>
      <c r="E604" s="1"/>
      <c r="F604" s="1"/>
      <c r="G604" s="1"/>
      <c r="H604" s="1"/>
    </row>
    <row r="605" spans="1:8" x14ac:dyDescent="0.35">
      <c r="A605" s="1"/>
      <c r="B605" s="1"/>
      <c r="C605" s="1"/>
      <c r="D605" s="1"/>
      <c r="E605" s="1"/>
      <c r="F605" s="1"/>
      <c r="G605" s="1"/>
      <c r="H605" s="1"/>
    </row>
    <row r="606" spans="1:8" x14ac:dyDescent="0.35">
      <c r="A606" s="1"/>
      <c r="B606" s="1"/>
      <c r="C606" s="1"/>
      <c r="D606" s="1"/>
      <c r="E606" s="1"/>
      <c r="F606" s="1"/>
      <c r="G606" s="1"/>
      <c r="H606" s="1"/>
    </row>
    <row r="607" spans="1:8" x14ac:dyDescent="0.35">
      <c r="A607" s="1"/>
      <c r="B607" s="1"/>
      <c r="C607" s="1"/>
      <c r="D607" s="1"/>
      <c r="E607" s="1"/>
      <c r="F607" s="1"/>
      <c r="G607" s="1"/>
      <c r="H607" s="1"/>
    </row>
    <row r="608" spans="1:8" x14ac:dyDescent="0.35">
      <c r="A608" s="1"/>
      <c r="B608" s="1"/>
      <c r="C608" s="1"/>
      <c r="D608" s="1"/>
      <c r="E608" s="1"/>
      <c r="F608" s="1"/>
      <c r="G608" s="1"/>
      <c r="H608" s="1"/>
    </row>
    <row r="609" spans="1:8" x14ac:dyDescent="0.35">
      <c r="A609" s="1"/>
      <c r="B609" s="1"/>
      <c r="C609" s="1"/>
      <c r="D609" s="1"/>
      <c r="E609" s="1"/>
      <c r="F609" s="1"/>
      <c r="G609" s="1"/>
      <c r="H609" s="1"/>
    </row>
    <row r="610" spans="1:8" x14ac:dyDescent="0.35">
      <c r="A610" s="1"/>
      <c r="B610" s="1"/>
      <c r="C610" s="1"/>
      <c r="D610" s="1"/>
      <c r="E610" s="1"/>
      <c r="F610" s="1"/>
      <c r="G610" s="1"/>
      <c r="H610" s="1"/>
    </row>
    <row r="611" spans="1:8" x14ac:dyDescent="0.35">
      <c r="A611" s="1"/>
      <c r="B611" s="1"/>
      <c r="C611" s="1"/>
      <c r="D611" s="1"/>
      <c r="E611" s="1"/>
      <c r="F611" s="1"/>
      <c r="G611" s="1"/>
      <c r="H611" s="1"/>
    </row>
    <row r="612" spans="1:8" x14ac:dyDescent="0.35">
      <c r="A612" s="1"/>
      <c r="B612" s="1"/>
      <c r="C612" s="1"/>
      <c r="D612" s="1"/>
      <c r="E612" s="1"/>
      <c r="F612" s="1"/>
      <c r="G612" s="1"/>
      <c r="H612" s="1"/>
    </row>
    <row r="613" spans="1:8" x14ac:dyDescent="0.35">
      <c r="A613" s="1"/>
      <c r="B613" s="1"/>
      <c r="C613" s="1"/>
      <c r="D613" s="1"/>
      <c r="E613" s="1"/>
      <c r="F613" s="1"/>
      <c r="G613" s="1"/>
      <c r="H613" s="1"/>
    </row>
    <row r="614" spans="1:8" x14ac:dyDescent="0.35">
      <c r="A614" s="1"/>
      <c r="B614" s="1"/>
      <c r="C614" s="1"/>
      <c r="D614" s="1"/>
      <c r="E614" s="1"/>
      <c r="F614" s="1"/>
      <c r="G614" s="1"/>
      <c r="H614" s="1"/>
    </row>
    <row r="615" spans="1:8" x14ac:dyDescent="0.35">
      <c r="A615" s="1"/>
      <c r="B615" s="1"/>
      <c r="C615" s="1"/>
      <c r="D615" s="1"/>
      <c r="E615" s="1"/>
      <c r="F615" s="1"/>
      <c r="G615" s="1"/>
      <c r="H615" s="1"/>
    </row>
    <row r="616" spans="1:8" x14ac:dyDescent="0.35">
      <c r="A616" s="1"/>
      <c r="B616" s="1"/>
      <c r="C616" s="1"/>
      <c r="D616" s="1"/>
      <c r="E616" s="1"/>
      <c r="F616" s="1"/>
      <c r="G616" s="1"/>
      <c r="H616" s="1"/>
    </row>
    <row r="617" spans="1:8" x14ac:dyDescent="0.35">
      <c r="A617" s="1"/>
      <c r="B617" s="1"/>
      <c r="C617" s="1"/>
      <c r="D617" s="1"/>
      <c r="E617" s="1"/>
      <c r="F617" s="1"/>
      <c r="G617" s="1"/>
      <c r="H617" s="1"/>
    </row>
    <row r="618" spans="1:8" x14ac:dyDescent="0.35">
      <c r="A618" s="1"/>
      <c r="B618" s="1"/>
      <c r="C618" s="1"/>
      <c r="D618" s="1"/>
      <c r="E618" s="1"/>
      <c r="F618" s="1"/>
      <c r="G618" s="1"/>
      <c r="H618" s="1"/>
    </row>
    <row r="619" spans="1:8" x14ac:dyDescent="0.35">
      <c r="A619" s="1"/>
      <c r="B619" s="1"/>
      <c r="C619" s="1"/>
      <c r="D619" s="1"/>
      <c r="E619" s="1"/>
      <c r="F619" s="1"/>
      <c r="G619" s="1"/>
      <c r="H619" s="1"/>
    </row>
    <row r="620" spans="1:8" x14ac:dyDescent="0.35">
      <c r="A620" s="1"/>
      <c r="B620" s="1"/>
      <c r="C620" s="1"/>
      <c r="D620" s="1"/>
      <c r="E620" s="1"/>
      <c r="F620" s="1"/>
      <c r="G620" s="1"/>
      <c r="H620" s="1"/>
    </row>
    <row r="621" spans="1:8" x14ac:dyDescent="0.35">
      <c r="A621" s="1"/>
      <c r="B621" s="1"/>
      <c r="C621" s="1"/>
      <c r="D621" s="1"/>
      <c r="E621" s="1"/>
      <c r="F621" s="1"/>
      <c r="G621" s="1"/>
      <c r="H621" s="1"/>
    </row>
    <row r="622" spans="1:8" x14ac:dyDescent="0.35">
      <c r="A622" s="1"/>
      <c r="B622" s="1"/>
      <c r="C622" s="1"/>
      <c r="D622" s="1"/>
      <c r="E622" s="1"/>
      <c r="F622" s="1"/>
      <c r="G622" s="1"/>
      <c r="H622" s="1"/>
    </row>
    <row r="623" spans="1:8" x14ac:dyDescent="0.35">
      <c r="A623" s="1"/>
      <c r="B623" s="1"/>
      <c r="C623" s="1"/>
      <c r="D623" s="1"/>
      <c r="E623" s="1"/>
      <c r="F623" s="1"/>
      <c r="G623" s="1"/>
      <c r="H623" s="1"/>
    </row>
    <row r="624" spans="1:8" x14ac:dyDescent="0.35">
      <c r="A624" s="1"/>
      <c r="B624" s="1"/>
      <c r="C624" s="1"/>
      <c r="D624" s="1"/>
      <c r="E624" s="1"/>
      <c r="F624" s="1"/>
      <c r="G624" s="1"/>
      <c r="H624" s="1"/>
    </row>
    <row r="625" spans="1:8" x14ac:dyDescent="0.35">
      <c r="A625" s="1"/>
      <c r="B625" s="1"/>
      <c r="C625" s="1"/>
      <c r="D625" s="1"/>
      <c r="E625" s="1"/>
      <c r="F625" s="1"/>
      <c r="G625" s="1"/>
      <c r="H625" s="1"/>
    </row>
    <row r="626" spans="1:8" x14ac:dyDescent="0.35">
      <c r="A626" s="1"/>
      <c r="B626" s="1"/>
      <c r="C626" s="1"/>
      <c r="D626" s="1"/>
      <c r="E626" s="1"/>
      <c r="F626" s="1"/>
      <c r="G626" s="1"/>
      <c r="H626" s="1"/>
    </row>
    <row r="627" spans="1:8" x14ac:dyDescent="0.35">
      <c r="A627" s="1"/>
      <c r="B627" s="1"/>
      <c r="C627" s="1"/>
      <c r="D627" s="1"/>
      <c r="E627" s="1"/>
      <c r="F627" s="1"/>
      <c r="G627" s="1"/>
      <c r="H627" s="1"/>
    </row>
    <row r="628" spans="1:8" x14ac:dyDescent="0.35">
      <c r="A628" s="1"/>
      <c r="B628" s="1"/>
      <c r="C628" s="1"/>
      <c r="D628" s="1"/>
      <c r="E628" s="1"/>
      <c r="F628" s="1"/>
      <c r="G628" s="1"/>
      <c r="H628" s="1"/>
    </row>
    <row r="629" spans="1:8" x14ac:dyDescent="0.35">
      <c r="A629" s="1"/>
      <c r="B629" s="1"/>
      <c r="C629" s="1"/>
      <c r="D629" s="1"/>
      <c r="E629" s="1"/>
      <c r="F629" s="1"/>
      <c r="G629" s="1"/>
      <c r="H629" s="1"/>
    </row>
    <row r="630" spans="1:8" x14ac:dyDescent="0.35">
      <c r="A630" s="1"/>
      <c r="B630" s="1"/>
      <c r="C630" s="1"/>
      <c r="D630" s="1"/>
      <c r="E630" s="1"/>
      <c r="F630" s="1"/>
      <c r="G630" s="1"/>
      <c r="H630" s="1"/>
    </row>
    <row r="631" spans="1:8" x14ac:dyDescent="0.35">
      <c r="A631" s="1"/>
      <c r="B631" s="1"/>
      <c r="C631" s="1"/>
      <c r="D631" s="1"/>
      <c r="E631" s="1"/>
      <c r="F631" s="1"/>
      <c r="G631" s="1"/>
      <c r="H631" s="1"/>
    </row>
    <row r="632" spans="1:8" x14ac:dyDescent="0.35">
      <c r="A632" s="1"/>
      <c r="B632" s="1"/>
      <c r="C632" s="1"/>
      <c r="D632" s="1"/>
      <c r="E632" s="1"/>
      <c r="F632" s="1"/>
      <c r="G632" s="1"/>
      <c r="H632" s="1"/>
    </row>
    <row r="633" spans="1:8" x14ac:dyDescent="0.35">
      <c r="A633" s="1"/>
      <c r="B633" s="1"/>
      <c r="C633" s="1"/>
      <c r="D633" s="1"/>
      <c r="E633" s="1"/>
      <c r="F633" s="1"/>
      <c r="G633" s="1"/>
      <c r="H633" s="1"/>
    </row>
    <row r="634" spans="1:8" x14ac:dyDescent="0.35">
      <c r="A634" s="1"/>
      <c r="B634" s="1"/>
      <c r="C634" s="1"/>
      <c r="D634" s="1"/>
      <c r="E634" s="1"/>
      <c r="F634" s="1"/>
      <c r="G634" s="1"/>
      <c r="H634" s="1"/>
    </row>
    <row r="635" spans="1:8" x14ac:dyDescent="0.35">
      <c r="A635" s="1"/>
      <c r="B635" s="1"/>
      <c r="C635" s="1"/>
      <c r="D635" s="1"/>
      <c r="E635" s="1"/>
      <c r="F635" s="1"/>
      <c r="G635" s="1"/>
      <c r="H635" s="1"/>
    </row>
    <row r="636" spans="1:8" x14ac:dyDescent="0.35">
      <c r="A636" s="1"/>
      <c r="B636" s="1"/>
      <c r="C636" s="1"/>
      <c r="D636" s="1"/>
      <c r="E636" s="1"/>
      <c r="F636" s="1"/>
      <c r="G636" s="1"/>
      <c r="H636" s="1"/>
    </row>
    <row r="637" spans="1:8" x14ac:dyDescent="0.35">
      <c r="A637" s="1"/>
      <c r="B637" s="1"/>
      <c r="C637" s="1"/>
      <c r="D637" s="1"/>
      <c r="E637" s="1"/>
      <c r="F637" s="1"/>
      <c r="G637" s="1"/>
      <c r="H637" s="1"/>
    </row>
    <row r="638" spans="1:8" x14ac:dyDescent="0.35">
      <c r="A638" s="1"/>
      <c r="B638" s="1"/>
      <c r="C638" s="1"/>
      <c r="D638" s="1"/>
      <c r="E638" s="1"/>
      <c r="F638" s="1"/>
      <c r="G638" s="1"/>
      <c r="H638" s="1"/>
    </row>
    <row r="639" spans="1:8" x14ac:dyDescent="0.35">
      <c r="A639" s="1"/>
      <c r="B639" s="1"/>
      <c r="C639" s="1"/>
      <c r="D639" s="1"/>
      <c r="E639" s="1"/>
      <c r="F639" s="1"/>
      <c r="G639" s="1"/>
      <c r="H639" s="1"/>
    </row>
    <row r="640" spans="1:8" x14ac:dyDescent="0.35">
      <c r="A640" s="1"/>
      <c r="B640" s="1"/>
      <c r="C640" s="1"/>
      <c r="D640" s="1"/>
      <c r="E640" s="1"/>
      <c r="F640" s="1"/>
      <c r="G640" s="1"/>
      <c r="H640" s="1"/>
    </row>
    <row r="641" spans="1:8" x14ac:dyDescent="0.35">
      <c r="A641" s="1"/>
      <c r="B641" s="1"/>
      <c r="C641" s="1"/>
      <c r="D641" s="1"/>
      <c r="E641" s="1"/>
      <c r="F641" s="1"/>
      <c r="G641" s="1"/>
      <c r="H641" s="1"/>
    </row>
    <row r="642" spans="1:8" x14ac:dyDescent="0.35">
      <c r="A642" s="1"/>
      <c r="B642" s="1"/>
      <c r="C642" s="1"/>
      <c r="D642" s="1"/>
      <c r="E642" s="1"/>
      <c r="F642" s="1"/>
      <c r="G642" s="1"/>
      <c r="H642" s="1"/>
    </row>
    <row r="643" spans="1:8" x14ac:dyDescent="0.35">
      <c r="A643" s="1"/>
      <c r="B643" s="1"/>
      <c r="C643" s="1"/>
      <c r="D643" s="1"/>
      <c r="E643" s="1"/>
      <c r="F643" s="1"/>
      <c r="G643" s="1"/>
      <c r="H643" s="1"/>
    </row>
    <row r="644" spans="1:8" x14ac:dyDescent="0.35">
      <c r="A644" s="1"/>
      <c r="B644" s="1"/>
      <c r="C644" s="1"/>
      <c r="D644" s="1"/>
      <c r="E644" s="1"/>
      <c r="F644" s="1"/>
      <c r="G644" s="1"/>
      <c r="H644" s="1"/>
    </row>
    <row r="645" spans="1:8" x14ac:dyDescent="0.35">
      <c r="A645" s="1"/>
      <c r="B645" s="1"/>
      <c r="C645" s="1"/>
      <c r="D645" s="1"/>
      <c r="E645" s="1"/>
      <c r="F645" s="1"/>
      <c r="G645" s="1"/>
      <c r="H645" s="1"/>
    </row>
    <row r="646" spans="1:8" x14ac:dyDescent="0.35">
      <c r="A646" s="1"/>
      <c r="B646" s="1"/>
      <c r="C646" s="1"/>
      <c r="D646" s="1"/>
      <c r="E646" s="1"/>
      <c r="F646" s="1"/>
      <c r="G646" s="1"/>
      <c r="H646" s="1"/>
    </row>
    <row r="647" spans="1:8" x14ac:dyDescent="0.35">
      <c r="A647" s="1"/>
      <c r="B647" s="1"/>
      <c r="C647" s="1"/>
      <c r="D647" s="1"/>
      <c r="E647" s="1"/>
      <c r="F647" s="1"/>
      <c r="G647" s="1"/>
      <c r="H647" s="1"/>
    </row>
    <row r="648" spans="1:8" x14ac:dyDescent="0.35">
      <c r="A648" s="1"/>
      <c r="B648" s="1"/>
      <c r="C648" s="1"/>
      <c r="D648" s="1"/>
      <c r="E648" s="1"/>
      <c r="F648" s="1"/>
      <c r="G648" s="1"/>
      <c r="H648" s="1"/>
    </row>
    <row r="649" spans="1:8" x14ac:dyDescent="0.35">
      <c r="A649" s="1"/>
      <c r="B649" s="1"/>
      <c r="C649" s="1"/>
      <c r="D649" s="1"/>
      <c r="E649" s="1"/>
      <c r="F649" s="1"/>
      <c r="G649" s="1"/>
      <c r="H649" s="1"/>
    </row>
    <row r="650" spans="1:8" x14ac:dyDescent="0.35">
      <c r="A650" s="1"/>
      <c r="B650" s="1"/>
      <c r="C650" s="1"/>
      <c r="D650" s="1"/>
      <c r="E650" s="1"/>
      <c r="F650" s="1"/>
      <c r="G650" s="1"/>
      <c r="H650" s="1"/>
    </row>
    <row r="651" spans="1:8" x14ac:dyDescent="0.35">
      <c r="A651" s="1"/>
      <c r="B651" s="1"/>
      <c r="C651" s="1"/>
      <c r="D651" s="1"/>
      <c r="E651" s="1"/>
      <c r="F651" s="1"/>
      <c r="G651" s="1"/>
      <c r="H651" s="1"/>
    </row>
    <row r="652" spans="1:8" x14ac:dyDescent="0.35">
      <c r="A652" s="1"/>
      <c r="B652" s="1"/>
      <c r="C652" s="1"/>
      <c r="D652" s="1"/>
      <c r="E652" s="1"/>
      <c r="F652" s="1"/>
      <c r="G652" s="1"/>
      <c r="H652" s="1"/>
    </row>
    <row r="653" spans="1:8" x14ac:dyDescent="0.35">
      <c r="A653" s="1"/>
      <c r="B653" s="1"/>
      <c r="C653" s="1"/>
      <c r="D653" s="1"/>
      <c r="E653" s="1"/>
      <c r="F653" s="1"/>
      <c r="G653" s="1"/>
      <c r="H653" s="1"/>
    </row>
    <row r="654" spans="1:8" x14ac:dyDescent="0.35">
      <c r="A654" s="1"/>
      <c r="B654" s="1"/>
      <c r="C654" s="1"/>
      <c r="D654" s="1"/>
      <c r="E654" s="1"/>
      <c r="F654" s="1"/>
      <c r="G654" s="1"/>
      <c r="H654" s="1"/>
    </row>
    <row r="655" spans="1:8" x14ac:dyDescent="0.35">
      <c r="A655" s="1"/>
      <c r="B655" s="1"/>
      <c r="C655" s="1"/>
      <c r="D655" s="1"/>
      <c r="E655" s="1"/>
      <c r="F655" s="1"/>
      <c r="G655" s="1"/>
      <c r="H655" s="1"/>
    </row>
    <row r="656" spans="1:8" x14ac:dyDescent="0.35">
      <c r="A656" s="1"/>
      <c r="B656" s="1"/>
      <c r="C656" s="1"/>
      <c r="D656" s="1"/>
      <c r="E656" s="1"/>
      <c r="F656" s="1"/>
      <c r="G656" s="1"/>
      <c r="H656" s="1"/>
    </row>
    <row r="657" spans="1:8" x14ac:dyDescent="0.35">
      <c r="A657" s="1"/>
      <c r="B657" s="1"/>
      <c r="C657" s="1"/>
      <c r="D657" s="1"/>
      <c r="E657" s="1"/>
      <c r="F657" s="1"/>
      <c r="G657" s="1"/>
      <c r="H657" s="1"/>
    </row>
    <row r="658" spans="1:8" x14ac:dyDescent="0.35">
      <c r="A658" s="1"/>
      <c r="B658" s="1"/>
      <c r="C658" s="1"/>
      <c r="D658" s="1"/>
      <c r="E658" s="1"/>
      <c r="F658" s="1"/>
      <c r="G658" s="1"/>
      <c r="H658" s="1"/>
    </row>
    <row r="659" spans="1:8" x14ac:dyDescent="0.35">
      <c r="A659" s="1"/>
      <c r="B659" s="1"/>
      <c r="C659" s="1"/>
      <c r="D659" s="1"/>
      <c r="E659" s="1"/>
      <c r="F659" s="1"/>
      <c r="G659" s="1"/>
      <c r="H659" s="1"/>
    </row>
    <row r="660" spans="1:8" x14ac:dyDescent="0.35">
      <c r="A660" s="1"/>
      <c r="B660" s="1"/>
      <c r="C660" s="1"/>
      <c r="D660" s="1"/>
      <c r="E660" s="1"/>
      <c r="F660" s="1"/>
      <c r="G660" s="1"/>
      <c r="H660" s="1"/>
    </row>
    <row r="661" spans="1:8" x14ac:dyDescent="0.35">
      <c r="A661" s="1"/>
      <c r="B661" s="1"/>
      <c r="C661" s="1"/>
      <c r="D661" s="1"/>
      <c r="E661" s="1"/>
      <c r="F661" s="1"/>
      <c r="G661" s="1"/>
      <c r="H661" s="1"/>
    </row>
    <row r="662" spans="1:8" x14ac:dyDescent="0.35">
      <c r="A662" s="1"/>
      <c r="B662" s="1"/>
      <c r="C662" s="1"/>
      <c r="D662" s="1"/>
      <c r="E662" s="1"/>
      <c r="F662" s="1"/>
      <c r="G662" s="1"/>
      <c r="H662" s="1"/>
    </row>
    <row r="663" spans="1:8" x14ac:dyDescent="0.35">
      <c r="A663" s="1"/>
      <c r="B663" s="1"/>
      <c r="C663" s="1"/>
      <c r="D663" s="1"/>
      <c r="E663" s="1"/>
      <c r="F663" s="1"/>
      <c r="G663" s="1"/>
      <c r="H663" s="1"/>
    </row>
    <row r="664" spans="1:8" x14ac:dyDescent="0.35">
      <c r="A664" s="1"/>
      <c r="B664" s="1"/>
      <c r="C664" s="1"/>
      <c r="D664" s="1"/>
      <c r="E664" s="1"/>
      <c r="F664" s="1"/>
      <c r="G664" s="1"/>
      <c r="H664" s="1"/>
    </row>
    <row r="665" spans="1:8" x14ac:dyDescent="0.35">
      <c r="A665" s="1"/>
      <c r="B665" s="1"/>
      <c r="C665" s="1"/>
      <c r="D665" s="1"/>
      <c r="E665" s="1"/>
      <c r="F665" s="1"/>
      <c r="G665" s="1"/>
      <c r="H665" s="1"/>
    </row>
    <row r="666" spans="1:8" x14ac:dyDescent="0.35">
      <c r="A666" s="1"/>
      <c r="B666" s="1"/>
      <c r="C666" s="1"/>
      <c r="D666" s="1"/>
      <c r="E666" s="1"/>
      <c r="F666" s="1"/>
      <c r="G666" s="1"/>
      <c r="H666" s="1"/>
    </row>
    <row r="667" spans="1:8" x14ac:dyDescent="0.35">
      <c r="A667" s="1"/>
      <c r="B667" s="1"/>
      <c r="C667" s="1"/>
      <c r="D667" s="1"/>
      <c r="E667" s="1"/>
      <c r="F667" s="1"/>
      <c r="G667" s="1"/>
      <c r="H667" s="1"/>
    </row>
    <row r="668" spans="1:8" x14ac:dyDescent="0.35">
      <c r="A668" s="1"/>
      <c r="B668" s="1"/>
      <c r="C668" s="1"/>
      <c r="D668" s="1"/>
      <c r="E668" s="1"/>
      <c r="F668" s="1"/>
      <c r="G668" s="1"/>
      <c r="H668" s="1"/>
    </row>
    <row r="669" spans="1:8" x14ac:dyDescent="0.35">
      <c r="A669" s="1"/>
      <c r="B669" s="1"/>
      <c r="C669" s="1"/>
      <c r="D669" s="1"/>
      <c r="E669" s="1"/>
      <c r="F669" s="1"/>
      <c r="G669" s="1"/>
      <c r="H669" s="1"/>
    </row>
    <row r="670" spans="1:8" x14ac:dyDescent="0.35">
      <c r="A670" s="1"/>
      <c r="B670" s="1"/>
      <c r="C670" s="1"/>
      <c r="D670" s="1"/>
      <c r="E670" s="1"/>
      <c r="F670" s="1"/>
      <c r="G670" s="1"/>
      <c r="H670" s="1"/>
    </row>
    <row r="671" spans="1:8" x14ac:dyDescent="0.35">
      <c r="A671" s="1"/>
      <c r="B671" s="1"/>
      <c r="C671" s="1"/>
      <c r="D671" s="1"/>
      <c r="E671" s="1"/>
      <c r="F671" s="1"/>
      <c r="G671" s="1"/>
      <c r="H671" s="1"/>
    </row>
    <row r="672" spans="1:8" x14ac:dyDescent="0.35">
      <c r="A672" s="1"/>
      <c r="B672" s="1"/>
      <c r="C672" s="1"/>
      <c r="D672" s="1"/>
      <c r="E672" s="1"/>
      <c r="F672" s="1"/>
      <c r="G672" s="1"/>
      <c r="H672" s="1"/>
    </row>
    <row r="673" spans="1:8" x14ac:dyDescent="0.35">
      <c r="A673" s="1"/>
      <c r="B673" s="1"/>
      <c r="C673" s="1"/>
      <c r="D673" s="1"/>
      <c r="E673" s="1"/>
      <c r="F673" s="1"/>
      <c r="G673" s="1"/>
      <c r="H673" s="1"/>
    </row>
    <row r="674" spans="1:8" x14ac:dyDescent="0.35">
      <c r="A674" s="1"/>
      <c r="B674" s="1"/>
      <c r="C674" s="1"/>
      <c r="D674" s="1"/>
      <c r="E674" s="1"/>
      <c r="F674" s="1"/>
      <c r="G674" s="1"/>
      <c r="H674" s="1"/>
    </row>
    <row r="675" spans="1:8" x14ac:dyDescent="0.35">
      <c r="A675" s="1"/>
      <c r="B675" s="1"/>
      <c r="C675" s="1"/>
      <c r="D675" s="1"/>
      <c r="E675" s="1"/>
      <c r="F675" s="1"/>
      <c r="G675" s="1"/>
      <c r="H675" s="1"/>
    </row>
    <row r="676" spans="1:8" x14ac:dyDescent="0.35">
      <c r="A676" s="1"/>
      <c r="B676" s="1"/>
      <c r="C676" s="1"/>
      <c r="D676" s="1"/>
      <c r="E676" s="1"/>
      <c r="F676" s="1"/>
      <c r="G676" s="1"/>
      <c r="H676" s="1"/>
    </row>
    <row r="677" spans="1:8" x14ac:dyDescent="0.35">
      <c r="A677" s="1"/>
      <c r="B677" s="1"/>
      <c r="C677" s="1"/>
      <c r="D677" s="1"/>
      <c r="E677" s="1"/>
      <c r="F677" s="1"/>
      <c r="G677" s="1"/>
      <c r="H677" s="1"/>
    </row>
    <row r="678" spans="1:8" x14ac:dyDescent="0.35">
      <c r="A678" s="1"/>
      <c r="B678" s="1"/>
      <c r="C678" s="1"/>
      <c r="D678" s="1"/>
      <c r="E678" s="1"/>
      <c r="F678" s="1"/>
      <c r="G678" s="1"/>
      <c r="H678" s="1"/>
    </row>
    <row r="679" spans="1:8" x14ac:dyDescent="0.35">
      <c r="A679" s="1"/>
      <c r="B679" s="1"/>
      <c r="C679" s="1"/>
      <c r="D679" s="1"/>
      <c r="E679" s="1"/>
      <c r="F679" s="1"/>
      <c r="G679" s="1"/>
      <c r="H679" s="1"/>
    </row>
    <row r="680" spans="1:8" x14ac:dyDescent="0.35">
      <c r="A680" s="1"/>
      <c r="B680" s="1"/>
      <c r="C680" s="1"/>
      <c r="D680" s="1"/>
      <c r="E680" s="1"/>
      <c r="F680" s="1"/>
      <c r="G680" s="1"/>
      <c r="H680" s="1"/>
    </row>
    <row r="681" spans="1:8" x14ac:dyDescent="0.35">
      <c r="A681" s="1"/>
      <c r="B681" s="1"/>
      <c r="C681" s="1"/>
      <c r="D681" s="1"/>
      <c r="E681" s="1"/>
      <c r="F681" s="1"/>
      <c r="G681" s="1"/>
      <c r="H681" s="1"/>
    </row>
    <row r="682" spans="1:8" x14ac:dyDescent="0.35">
      <c r="A682" s="1"/>
      <c r="B682" s="1"/>
      <c r="C682" s="1"/>
      <c r="D682" s="1"/>
      <c r="E682" s="1"/>
      <c r="F682" s="1"/>
      <c r="G682" s="1"/>
      <c r="H682" s="1"/>
    </row>
    <row r="683" spans="1:8" x14ac:dyDescent="0.35">
      <c r="A683" s="1"/>
      <c r="B683" s="1"/>
      <c r="C683" s="1"/>
      <c r="D683" s="1"/>
      <c r="E683" s="1"/>
      <c r="F683" s="1"/>
      <c r="G683" s="1"/>
      <c r="H683" s="1"/>
    </row>
    <row r="684" spans="1:8" x14ac:dyDescent="0.35">
      <c r="A684" s="1"/>
      <c r="B684" s="1"/>
      <c r="C684" s="1"/>
      <c r="D684" s="1"/>
      <c r="E684" s="1"/>
      <c r="F684" s="1"/>
      <c r="G684" s="1"/>
      <c r="H684" s="1"/>
    </row>
    <row r="685" spans="1:8" x14ac:dyDescent="0.35">
      <c r="A685" s="1"/>
      <c r="B685" s="1"/>
      <c r="C685" s="1"/>
      <c r="D685" s="1"/>
      <c r="E685" s="1"/>
      <c r="F685" s="1"/>
      <c r="G685" s="1"/>
      <c r="H685" s="1"/>
    </row>
    <row r="686" spans="1:8" x14ac:dyDescent="0.35">
      <c r="A686" s="1"/>
      <c r="B686" s="1"/>
      <c r="C686" s="1"/>
      <c r="D686" s="1"/>
      <c r="E686" s="1"/>
      <c r="F686" s="1"/>
      <c r="G686" s="1"/>
      <c r="H686" s="1"/>
    </row>
    <row r="687" spans="1:8" x14ac:dyDescent="0.35">
      <c r="A687" s="1"/>
      <c r="B687" s="1"/>
      <c r="C687" s="1"/>
      <c r="D687" s="1"/>
      <c r="E687" s="1"/>
      <c r="F687" s="1"/>
      <c r="G687" s="1"/>
      <c r="H687" s="1"/>
    </row>
    <row r="688" spans="1:8" x14ac:dyDescent="0.35">
      <c r="A688" s="1"/>
      <c r="B688" s="1"/>
      <c r="C688" s="1"/>
      <c r="D688" s="1"/>
      <c r="E688" s="1"/>
      <c r="F688" s="1"/>
      <c r="G688" s="1"/>
      <c r="H688" s="1"/>
    </row>
    <row r="689" spans="1:8" x14ac:dyDescent="0.35">
      <c r="A689" s="1"/>
      <c r="B689" s="1"/>
      <c r="C689" s="1"/>
      <c r="D689" s="1"/>
      <c r="E689" s="1"/>
      <c r="F689" s="1"/>
      <c r="G689" s="1"/>
      <c r="H689" s="1"/>
    </row>
    <row r="690" spans="1:8" x14ac:dyDescent="0.35">
      <c r="A690" s="1"/>
      <c r="B690" s="1"/>
      <c r="C690" s="1"/>
      <c r="D690" s="1"/>
      <c r="E690" s="1"/>
      <c r="F690" s="1"/>
      <c r="G690" s="1"/>
      <c r="H690" s="1"/>
    </row>
    <row r="691" spans="1:8" x14ac:dyDescent="0.35">
      <c r="A691" s="1"/>
      <c r="B691" s="1"/>
      <c r="C691" s="1"/>
      <c r="D691" s="1"/>
      <c r="E691" s="1"/>
      <c r="F691" s="1"/>
      <c r="G691" s="1"/>
      <c r="H691" s="1"/>
    </row>
    <row r="692" spans="1:8" x14ac:dyDescent="0.35">
      <c r="A692" s="1"/>
      <c r="B692" s="1"/>
      <c r="C692" s="1"/>
      <c r="D692" s="1"/>
      <c r="E692" s="1"/>
      <c r="F692" s="1"/>
      <c r="G692" s="1"/>
      <c r="H692" s="1"/>
    </row>
    <row r="693" spans="1:8" x14ac:dyDescent="0.35">
      <c r="A693" s="1"/>
      <c r="B693" s="1"/>
      <c r="C693" s="1"/>
      <c r="D693" s="1"/>
      <c r="E693" s="1"/>
      <c r="F693" s="1"/>
      <c r="G693" s="1"/>
      <c r="H693" s="1"/>
    </row>
    <row r="694" spans="1:8" x14ac:dyDescent="0.35">
      <c r="A694" s="1"/>
      <c r="B694" s="1"/>
      <c r="C694" s="1"/>
      <c r="D694" s="1"/>
      <c r="E694" s="1"/>
      <c r="F694" s="1"/>
      <c r="G694" s="1"/>
      <c r="H694" s="1"/>
    </row>
    <row r="695" spans="1:8" x14ac:dyDescent="0.35">
      <c r="A695" s="1"/>
      <c r="B695" s="1"/>
      <c r="C695" s="1"/>
      <c r="D695" s="1"/>
      <c r="E695" s="1"/>
      <c r="F695" s="1"/>
      <c r="G695" s="1"/>
      <c r="H695" s="1"/>
    </row>
    <row r="696" spans="1:8" x14ac:dyDescent="0.35">
      <c r="A696" s="1"/>
      <c r="B696" s="1"/>
      <c r="C696" s="1"/>
      <c r="D696" s="1"/>
      <c r="E696" s="1"/>
      <c r="F696" s="1"/>
      <c r="G696" s="1"/>
      <c r="H696" s="1"/>
    </row>
    <row r="697" spans="1:8" x14ac:dyDescent="0.35">
      <c r="A697" s="1"/>
      <c r="B697" s="1"/>
      <c r="C697" s="1"/>
      <c r="D697" s="1"/>
      <c r="E697" s="1"/>
      <c r="F697" s="1"/>
      <c r="G697" s="1"/>
      <c r="H697" s="1"/>
    </row>
    <row r="698" spans="1:8" x14ac:dyDescent="0.35">
      <c r="A698" s="1"/>
      <c r="B698" s="1"/>
      <c r="C698" s="1"/>
      <c r="D698" s="1"/>
      <c r="E698" s="1"/>
      <c r="F698" s="1"/>
      <c r="G698" s="1"/>
      <c r="H698" s="1"/>
    </row>
    <row r="699" spans="1:8" x14ac:dyDescent="0.35">
      <c r="A699" s="1"/>
      <c r="B699" s="1"/>
      <c r="C699" s="1"/>
      <c r="D699" s="1"/>
      <c r="E699" s="1"/>
      <c r="F699" s="1"/>
      <c r="G699" s="1"/>
      <c r="H699" s="1"/>
    </row>
    <row r="700" spans="1:8" x14ac:dyDescent="0.35">
      <c r="A700" s="1"/>
      <c r="B700" s="1"/>
      <c r="C700" s="1"/>
      <c r="D700" s="1"/>
      <c r="E700" s="1"/>
      <c r="F700" s="1"/>
      <c r="G700" s="1"/>
      <c r="H700" s="1"/>
    </row>
    <row r="701" spans="1:8" x14ac:dyDescent="0.35">
      <c r="A701" s="1"/>
      <c r="B701" s="1"/>
      <c r="C701" s="1"/>
      <c r="D701" s="1"/>
      <c r="E701" s="1"/>
      <c r="F701" s="1"/>
      <c r="G701" s="1"/>
      <c r="H701" s="1"/>
    </row>
    <row r="702" spans="1:8" x14ac:dyDescent="0.35">
      <c r="A702" s="1"/>
      <c r="B702" s="1"/>
      <c r="C702" s="1"/>
      <c r="D702" s="1"/>
      <c r="E702" s="1"/>
      <c r="F702" s="1"/>
      <c r="G702" s="1"/>
      <c r="H702" s="1"/>
    </row>
    <row r="703" spans="1:8" x14ac:dyDescent="0.35">
      <c r="A703" s="1"/>
      <c r="B703" s="1"/>
      <c r="C703" s="1"/>
      <c r="D703" s="1"/>
      <c r="E703" s="1"/>
      <c r="F703" s="1"/>
      <c r="G703" s="1"/>
      <c r="H703" s="1"/>
    </row>
    <row r="704" spans="1:8" x14ac:dyDescent="0.35">
      <c r="A704" s="1"/>
      <c r="B704" s="1"/>
      <c r="C704" s="1"/>
      <c r="D704" s="1"/>
      <c r="E704" s="1"/>
      <c r="F704" s="1"/>
      <c r="G704" s="1"/>
      <c r="H704" s="1"/>
    </row>
    <row r="705" spans="1:8" x14ac:dyDescent="0.35">
      <c r="A705" s="1"/>
      <c r="B705" s="1"/>
      <c r="C705" s="1"/>
      <c r="D705" s="1"/>
      <c r="E705" s="1"/>
      <c r="F705" s="1"/>
      <c r="G705" s="1"/>
      <c r="H705" s="1"/>
    </row>
    <row r="706" spans="1:8" x14ac:dyDescent="0.35">
      <c r="A706" s="1"/>
      <c r="B706" s="1"/>
      <c r="C706" s="1"/>
      <c r="D706" s="1"/>
      <c r="E706" s="1"/>
      <c r="F706" s="1"/>
      <c r="G706" s="1"/>
      <c r="H706" s="1"/>
    </row>
    <row r="707" spans="1:8" x14ac:dyDescent="0.35">
      <c r="A707" s="1"/>
      <c r="B707" s="1"/>
      <c r="C707" s="1"/>
      <c r="D707" s="1"/>
      <c r="E707" s="1"/>
      <c r="F707" s="1"/>
      <c r="G707" s="1"/>
      <c r="H707" s="1"/>
    </row>
    <row r="708" spans="1:8" x14ac:dyDescent="0.35">
      <c r="A708" s="1"/>
      <c r="B708" s="1"/>
      <c r="C708" s="1"/>
      <c r="D708" s="1"/>
      <c r="E708" s="1"/>
      <c r="F708" s="1"/>
      <c r="G708" s="1"/>
      <c r="H708" s="1"/>
    </row>
    <row r="709" spans="1:8" x14ac:dyDescent="0.35">
      <c r="A709" s="1"/>
      <c r="B709" s="1"/>
      <c r="C709" s="1"/>
      <c r="D709" s="1"/>
      <c r="E709" s="1"/>
      <c r="F709" s="1"/>
      <c r="G709" s="1"/>
      <c r="H709" s="1"/>
    </row>
    <row r="710" spans="1:8" x14ac:dyDescent="0.35">
      <c r="A710" s="1"/>
      <c r="B710" s="1"/>
      <c r="C710" s="1"/>
      <c r="D710" s="1"/>
      <c r="E710" s="1"/>
      <c r="F710" s="1"/>
      <c r="G710" s="1"/>
      <c r="H710" s="1"/>
    </row>
    <row r="711" spans="1:8" x14ac:dyDescent="0.35">
      <c r="A711" s="1"/>
      <c r="B711" s="1"/>
      <c r="C711" s="1"/>
      <c r="D711" s="1"/>
      <c r="E711" s="1"/>
      <c r="F711" s="1"/>
      <c r="G711" s="1"/>
      <c r="H711" s="1"/>
    </row>
    <row r="712" spans="1:8" x14ac:dyDescent="0.35">
      <c r="A712" s="1"/>
      <c r="B712" s="1"/>
      <c r="C712" s="1"/>
      <c r="D712" s="1"/>
      <c r="E712" s="1"/>
      <c r="F712" s="1"/>
      <c r="G712" s="1"/>
      <c r="H712" s="1"/>
    </row>
    <row r="713" spans="1:8" x14ac:dyDescent="0.35">
      <c r="A713" s="1"/>
      <c r="B713" s="1"/>
      <c r="C713" s="1"/>
      <c r="D713" s="1"/>
      <c r="E713" s="1"/>
      <c r="F713" s="1"/>
      <c r="G713" s="1"/>
      <c r="H713" s="1"/>
    </row>
    <row r="714" spans="1:8" x14ac:dyDescent="0.35">
      <c r="A714" s="1"/>
      <c r="B714" s="1"/>
      <c r="C714" s="1"/>
      <c r="D714" s="1"/>
      <c r="E714" s="1"/>
      <c r="F714" s="1"/>
      <c r="G714" s="1"/>
      <c r="H714" s="1"/>
    </row>
    <row r="715" spans="1:8" x14ac:dyDescent="0.35">
      <c r="A715" s="1"/>
      <c r="B715" s="1"/>
      <c r="C715" s="1"/>
      <c r="D715" s="1"/>
      <c r="E715" s="1"/>
      <c r="F715" s="1"/>
      <c r="G715" s="1"/>
      <c r="H715" s="1"/>
    </row>
    <row r="716" spans="1:8" x14ac:dyDescent="0.35">
      <c r="A716" s="1"/>
      <c r="B716" s="1"/>
      <c r="C716" s="1"/>
      <c r="D716" s="1"/>
      <c r="E716" s="1"/>
      <c r="F716" s="1"/>
      <c r="G716" s="1"/>
      <c r="H716" s="1"/>
    </row>
    <row r="717" spans="1:8" x14ac:dyDescent="0.35">
      <c r="A717" s="1"/>
      <c r="B717" s="1"/>
      <c r="C717" s="1"/>
      <c r="D717" s="1"/>
      <c r="E717" s="1"/>
      <c r="F717" s="1"/>
      <c r="G717" s="1"/>
      <c r="H717" s="1"/>
    </row>
    <row r="718" spans="1:8" x14ac:dyDescent="0.35">
      <c r="A718" s="1"/>
      <c r="B718" s="1"/>
      <c r="C718" s="1"/>
      <c r="D718" s="1"/>
      <c r="E718" s="1"/>
      <c r="F718" s="1"/>
      <c r="G718" s="1"/>
      <c r="H718" s="1"/>
    </row>
    <row r="719" spans="1:8" x14ac:dyDescent="0.35">
      <c r="A719" s="1"/>
      <c r="B719" s="1"/>
      <c r="C719" s="1"/>
      <c r="D719" s="1"/>
      <c r="E719" s="1"/>
      <c r="F719" s="1"/>
      <c r="G719" s="1"/>
      <c r="H719" s="1"/>
    </row>
    <row r="720" spans="1:8" x14ac:dyDescent="0.35">
      <c r="A720" s="1"/>
      <c r="B720" s="1"/>
      <c r="C720" s="1"/>
      <c r="D720" s="1"/>
      <c r="E720" s="1"/>
      <c r="F720" s="1"/>
      <c r="G720" s="1"/>
      <c r="H720" s="1"/>
    </row>
    <row r="721" spans="1:8" x14ac:dyDescent="0.35">
      <c r="A721" s="1"/>
      <c r="B721" s="1"/>
      <c r="C721" s="1"/>
      <c r="D721" s="1"/>
      <c r="E721" s="1"/>
      <c r="F721" s="1"/>
      <c r="G721" s="1"/>
      <c r="H721" s="1"/>
    </row>
    <row r="722" spans="1:8" x14ac:dyDescent="0.35">
      <c r="A722" s="1"/>
      <c r="B722" s="1"/>
      <c r="C722" s="1"/>
      <c r="D722" s="1"/>
      <c r="E722" s="1"/>
      <c r="F722" s="1"/>
      <c r="G722" s="1"/>
      <c r="H722" s="1"/>
    </row>
    <row r="723" spans="1:8" x14ac:dyDescent="0.35">
      <c r="A723" s="1"/>
      <c r="B723" s="1"/>
      <c r="C723" s="1"/>
      <c r="D723" s="1"/>
      <c r="E723" s="1"/>
      <c r="F723" s="1"/>
      <c r="G723" s="1"/>
      <c r="H723" s="1"/>
    </row>
    <row r="724" spans="1:8" x14ac:dyDescent="0.35">
      <c r="A724" s="1"/>
      <c r="B724" s="1"/>
      <c r="C724" s="1"/>
      <c r="D724" s="1"/>
      <c r="E724" s="1"/>
      <c r="F724" s="1"/>
      <c r="G724" s="1"/>
      <c r="H724" s="1"/>
    </row>
    <row r="725" spans="1:8" x14ac:dyDescent="0.35">
      <c r="A725" s="1"/>
      <c r="B725" s="1"/>
      <c r="C725" s="1"/>
      <c r="D725" s="1"/>
      <c r="E725" s="1"/>
      <c r="F725" s="1"/>
      <c r="G725" s="1"/>
      <c r="H725" s="1"/>
    </row>
    <row r="726" spans="1:8" x14ac:dyDescent="0.35">
      <c r="A726" s="1"/>
      <c r="B726" s="1"/>
      <c r="C726" s="1"/>
      <c r="D726" s="1"/>
      <c r="E726" s="1"/>
      <c r="F726" s="1"/>
      <c r="G726" s="1"/>
      <c r="H726" s="1"/>
    </row>
    <row r="727" spans="1:8" x14ac:dyDescent="0.35">
      <c r="A727" s="1"/>
      <c r="B727" s="1"/>
      <c r="C727" s="1"/>
      <c r="D727" s="1"/>
      <c r="E727" s="1"/>
      <c r="F727" s="1"/>
      <c r="G727" s="1"/>
      <c r="H727" s="1"/>
    </row>
    <row r="728" spans="1:8" x14ac:dyDescent="0.35">
      <c r="A728" s="1"/>
      <c r="B728" s="1"/>
      <c r="C728" s="1"/>
      <c r="D728" s="1"/>
      <c r="E728" s="1"/>
      <c r="F728" s="1"/>
      <c r="G728" s="1"/>
      <c r="H728" s="1"/>
    </row>
    <row r="729" spans="1:8" x14ac:dyDescent="0.35">
      <c r="A729" s="1"/>
      <c r="B729" s="1"/>
      <c r="C729" s="1"/>
      <c r="D729" s="1"/>
      <c r="E729" s="1"/>
      <c r="F729" s="1"/>
      <c r="G729" s="1"/>
      <c r="H729" s="1"/>
    </row>
    <row r="730" spans="1:8" x14ac:dyDescent="0.35">
      <c r="A730" s="1"/>
      <c r="B730" s="1"/>
      <c r="C730" s="1"/>
      <c r="D730" s="1"/>
      <c r="E730" s="1"/>
      <c r="F730" s="1"/>
      <c r="G730" s="1"/>
      <c r="H730" s="1"/>
    </row>
    <row r="731" spans="1:8" x14ac:dyDescent="0.35">
      <c r="A731" s="1"/>
      <c r="B731" s="1"/>
      <c r="C731" s="1"/>
      <c r="D731" s="1"/>
      <c r="E731" s="1"/>
      <c r="F731" s="1"/>
      <c r="G731" s="1"/>
      <c r="H731" s="1"/>
    </row>
    <row r="732" spans="1:8" x14ac:dyDescent="0.35">
      <c r="A732" s="1"/>
      <c r="B732" s="1"/>
      <c r="C732" s="1"/>
      <c r="D732" s="1"/>
      <c r="E732" s="1"/>
      <c r="F732" s="1"/>
      <c r="G732" s="1"/>
      <c r="H732" s="1"/>
    </row>
    <row r="733" spans="1:8" x14ac:dyDescent="0.35">
      <c r="A733" s="1"/>
      <c r="B733" s="1"/>
      <c r="C733" s="1"/>
      <c r="D733" s="1"/>
      <c r="E733" s="1"/>
      <c r="F733" s="1"/>
      <c r="G733" s="1"/>
      <c r="H733" s="1"/>
    </row>
    <row r="734" spans="1:8" x14ac:dyDescent="0.35">
      <c r="A734" s="1"/>
      <c r="B734" s="1"/>
      <c r="C734" s="1"/>
      <c r="D734" s="1"/>
      <c r="E734" s="1"/>
      <c r="F734" s="1"/>
      <c r="G734" s="1"/>
      <c r="H734" s="1"/>
    </row>
    <row r="735" spans="1:8" x14ac:dyDescent="0.35">
      <c r="A735" s="1"/>
      <c r="B735" s="1"/>
      <c r="C735" s="1"/>
      <c r="D735" s="1"/>
      <c r="E735" s="1"/>
      <c r="F735" s="1"/>
      <c r="G735" s="1"/>
      <c r="H735" s="1"/>
    </row>
    <row r="736" spans="1:8" x14ac:dyDescent="0.35">
      <c r="A736" s="1"/>
      <c r="B736" s="1"/>
      <c r="C736" s="1"/>
      <c r="D736" s="1"/>
      <c r="E736" s="1"/>
      <c r="F736" s="1"/>
      <c r="G736" s="1"/>
      <c r="H736" s="1"/>
    </row>
    <row r="737" spans="1:8" x14ac:dyDescent="0.35">
      <c r="A737" s="1"/>
      <c r="B737" s="1"/>
      <c r="C737" s="1"/>
      <c r="D737" s="1"/>
      <c r="E737" s="1"/>
      <c r="F737" s="1"/>
      <c r="G737" s="1"/>
      <c r="H737" s="1"/>
    </row>
    <row r="738" spans="1:8" x14ac:dyDescent="0.35">
      <c r="A738" s="1"/>
      <c r="B738" s="1"/>
      <c r="C738" s="1"/>
      <c r="D738" s="1"/>
      <c r="E738" s="1"/>
      <c r="F738" s="1"/>
      <c r="G738" s="1"/>
      <c r="H738" s="1"/>
    </row>
    <row r="739" spans="1:8" x14ac:dyDescent="0.35">
      <c r="A739" s="1"/>
      <c r="B739" s="1"/>
      <c r="C739" s="1"/>
      <c r="D739" s="1"/>
      <c r="E739" s="1"/>
      <c r="F739" s="1"/>
      <c r="G739" s="1"/>
      <c r="H739" s="1"/>
    </row>
    <row r="740" spans="1:8" x14ac:dyDescent="0.35">
      <c r="A740" s="1"/>
      <c r="B740" s="1"/>
      <c r="C740" s="1"/>
      <c r="D740" s="1"/>
      <c r="E740" s="1"/>
      <c r="F740" s="1"/>
      <c r="G740" s="1"/>
      <c r="H740" s="1"/>
    </row>
    <row r="741" spans="1:8" x14ac:dyDescent="0.35">
      <c r="A741" s="1"/>
      <c r="B741" s="1"/>
      <c r="C741" s="1"/>
      <c r="D741" s="1"/>
      <c r="E741" s="1"/>
      <c r="F741" s="1"/>
      <c r="G741" s="1"/>
      <c r="H741" s="1"/>
    </row>
    <row r="742" spans="1:8" x14ac:dyDescent="0.35">
      <c r="A742" s="1"/>
      <c r="B742" s="1"/>
      <c r="C742" s="1"/>
      <c r="D742" s="1"/>
      <c r="E742" s="1"/>
      <c r="F742" s="1"/>
      <c r="G742" s="1"/>
      <c r="H742" s="1"/>
    </row>
    <row r="743" spans="1:8" x14ac:dyDescent="0.35">
      <c r="A743" s="1"/>
      <c r="B743" s="1"/>
      <c r="C743" s="1"/>
      <c r="D743" s="1"/>
      <c r="E743" s="1"/>
      <c r="F743" s="1"/>
      <c r="G743" s="1"/>
      <c r="H743" s="1"/>
    </row>
    <row r="744" spans="1:8" x14ac:dyDescent="0.35">
      <c r="A744" s="1"/>
      <c r="B744" s="1"/>
      <c r="C744" s="1"/>
      <c r="D744" s="1"/>
      <c r="E744" s="1"/>
      <c r="F744" s="1"/>
      <c r="G744" s="1"/>
      <c r="H744" s="1"/>
    </row>
    <row r="745" spans="1:8" x14ac:dyDescent="0.35">
      <c r="A745" s="1"/>
      <c r="B745" s="1"/>
      <c r="C745" s="1"/>
      <c r="D745" s="1"/>
      <c r="E745" s="1"/>
      <c r="F745" s="1"/>
      <c r="G745" s="1"/>
      <c r="H745" s="1"/>
    </row>
    <row r="746" spans="1:8" x14ac:dyDescent="0.35">
      <c r="A746" s="1"/>
      <c r="B746" s="1"/>
      <c r="C746" s="1"/>
      <c r="D746" s="1"/>
      <c r="E746" s="1"/>
      <c r="F746" s="1"/>
      <c r="G746" s="1"/>
      <c r="H746" s="1"/>
    </row>
    <row r="747" spans="1:8" x14ac:dyDescent="0.35">
      <c r="A747" s="1"/>
      <c r="B747" s="1"/>
      <c r="C747" s="1"/>
      <c r="D747" s="1"/>
      <c r="E747" s="1"/>
      <c r="F747" s="1"/>
      <c r="G747" s="1"/>
      <c r="H747" s="1"/>
    </row>
    <row r="748" spans="1:8" x14ac:dyDescent="0.35">
      <c r="A748" s="1"/>
      <c r="B748" s="1"/>
      <c r="C748" s="1"/>
      <c r="D748" s="1"/>
      <c r="E748" s="1"/>
      <c r="F748" s="1"/>
      <c r="G748" s="1"/>
      <c r="H748" s="1"/>
    </row>
    <row r="749" spans="1:8" x14ac:dyDescent="0.35">
      <c r="A749" s="1"/>
      <c r="B749" s="1"/>
      <c r="C749" s="1"/>
      <c r="D749" s="1"/>
      <c r="E749" s="1"/>
      <c r="F749" s="1"/>
      <c r="G749" s="1"/>
      <c r="H749" s="1"/>
    </row>
    <row r="750" spans="1:8" x14ac:dyDescent="0.35">
      <c r="A750" s="1"/>
      <c r="B750" s="1"/>
      <c r="C750" s="1"/>
      <c r="D750" s="1"/>
      <c r="E750" s="1"/>
      <c r="F750" s="1"/>
      <c r="G750" s="1"/>
      <c r="H750" s="1"/>
    </row>
    <row r="751" spans="1:8" x14ac:dyDescent="0.35">
      <c r="A751" s="1"/>
      <c r="B751" s="1"/>
      <c r="C751" s="1"/>
      <c r="D751" s="1"/>
      <c r="E751" s="1"/>
      <c r="F751" s="1"/>
      <c r="G751" s="1"/>
      <c r="H751" s="1"/>
    </row>
    <row r="752" spans="1:8" x14ac:dyDescent="0.35">
      <c r="A752" s="1"/>
      <c r="B752" s="1"/>
      <c r="C752" s="1"/>
      <c r="D752" s="1"/>
      <c r="E752" s="1"/>
      <c r="F752" s="1"/>
      <c r="G752" s="1"/>
      <c r="H752" s="1"/>
    </row>
    <row r="753" spans="1:8" x14ac:dyDescent="0.35">
      <c r="A753" s="1"/>
      <c r="B753" s="1"/>
      <c r="C753" s="1"/>
      <c r="D753" s="1"/>
      <c r="E753" s="1"/>
      <c r="F753" s="1"/>
      <c r="G753" s="1"/>
      <c r="H753" s="1"/>
    </row>
    <row r="754" spans="1:8" x14ac:dyDescent="0.35">
      <c r="A754" s="1"/>
      <c r="B754" s="1"/>
      <c r="C754" s="1"/>
      <c r="D754" s="1"/>
      <c r="E754" s="1"/>
      <c r="F754" s="1"/>
      <c r="G754" s="1"/>
      <c r="H754" s="1"/>
    </row>
    <row r="755" spans="1:8" x14ac:dyDescent="0.35">
      <c r="A755" s="1"/>
      <c r="B755" s="1"/>
      <c r="C755" s="1"/>
      <c r="D755" s="1"/>
      <c r="E755" s="1"/>
      <c r="F755" s="1"/>
      <c r="G755" s="1"/>
      <c r="H755" s="1"/>
    </row>
    <row r="756" spans="1:8" x14ac:dyDescent="0.35">
      <c r="A756" s="1"/>
      <c r="B756" s="1"/>
      <c r="C756" s="1"/>
      <c r="D756" s="1"/>
      <c r="E756" s="1"/>
      <c r="F756" s="1"/>
      <c r="G756" s="1"/>
      <c r="H756" s="1"/>
    </row>
    <row r="757" spans="1:8" x14ac:dyDescent="0.35">
      <c r="A757" s="1"/>
      <c r="B757" s="1"/>
      <c r="C757" s="1"/>
      <c r="D757" s="1"/>
      <c r="E757" s="1"/>
      <c r="F757" s="1"/>
      <c r="G757" s="1"/>
      <c r="H757" s="1"/>
    </row>
    <row r="758" spans="1:8" x14ac:dyDescent="0.35">
      <c r="A758" s="1"/>
      <c r="B758" s="1"/>
      <c r="C758" s="1"/>
      <c r="D758" s="1"/>
      <c r="E758" s="1"/>
      <c r="F758" s="1"/>
      <c r="G758" s="1"/>
      <c r="H758" s="1"/>
    </row>
    <row r="759" spans="1:8" x14ac:dyDescent="0.35">
      <c r="A759" s="1"/>
      <c r="B759" s="1"/>
      <c r="C759" s="1"/>
      <c r="D759" s="1"/>
      <c r="E759" s="1"/>
      <c r="F759" s="1"/>
      <c r="G759" s="1"/>
      <c r="H759" s="1"/>
    </row>
    <row r="760" spans="1:8" x14ac:dyDescent="0.35">
      <c r="A760" s="1"/>
      <c r="B760" s="1"/>
      <c r="C760" s="1"/>
      <c r="D760" s="1"/>
      <c r="E760" s="1"/>
      <c r="F760" s="1"/>
      <c r="G760" s="1"/>
      <c r="H760" s="1"/>
    </row>
    <row r="761" spans="1:8" x14ac:dyDescent="0.35">
      <c r="A761" s="1"/>
      <c r="B761" s="1"/>
      <c r="C761" s="1"/>
      <c r="D761" s="1"/>
      <c r="E761" s="1"/>
      <c r="F761" s="1"/>
      <c r="G761" s="1"/>
      <c r="H761" s="1"/>
    </row>
    <row r="762" spans="1:8" x14ac:dyDescent="0.35">
      <c r="A762" s="1"/>
      <c r="B762" s="1"/>
      <c r="C762" s="1"/>
      <c r="D762" s="1"/>
      <c r="E762" s="1"/>
      <c r="F762" s="1"/>
      <c r="G762" s="1"/>
      <c r="H762" s="1"/>
    </row>
    <row r="763" spans="1:8" x14ac:dyDescent="0.35">
      <c r="A763" s="1"/>
      <c r="B763" s="1"/>
      <c r="C763" s="1"/>
      <c r="D763" s="1"/>
      <c r="E763" s="1"/>
      <c r="F763" s="1"/>
      <c r="G763" s="1"/>
      <c r="H763" s="1"/>
    </row>
    <row r="764" spans="1:8" x14ac:dyDescent="0.35">
      <c r="A764" s="1"/>
      <c r="B764" s="1"/>
      <c r="C764" s="1"/>
      <c r="D764" s="1"/>
      <c r="E764" s="1"/>
      <c r="F764" s="1"/>
      <c r="G764" s="1"/>
      <c r="H764" s="1"/>
    </row>
    <row r="765" spans="1:8" x14ac:dyDescent="0.35">
      <c r="A765" s="1"/>
      <c r="B765" s="1"/>
      <c r="C765" s="1"/>
      <c r="D765" s="1"/>
      <c r="E765" s="1"/>
      <c r="F765" s="1"/>
      <c r="G765" s="1"/>
      <c r="H765" s="1"/>
    </row>
    <row r="766" spans="1:8" x14ac:dyDescent="0.35">
      <c r="A766" s="1"/>
      <c r="B766" s="1"/>
      <c r="C766" s="1"/>
      <c r="D766" s="1"/>
      <c r="E766" s="1"/>
      <c r="F766" s="1"/>
      <c r="G766" s="1"/>
      <c r="H766" s="1"/>
    </row>
    <row r="767" spans="1:8" x14ac:dyDescent="0.35">
      <c r="A767" s="1"/>
      <c r="B767" s="1"/>
      <c r="C767" s="1"/>
      <c r="D767" s="1"/>
      <c r="E767" s="1"/>
      <c r="F767" s="1"/>
      <c r="G767" s="1"/>
      <c r="H767" s="1"/>
    </row>
    <row r="768" spans="1:8" x14ac:dyDescent="0.35">
      <c r="A768" s="1"/>
      <c r="B768" s="1"/>
      <c r="C768" s="1"/>
      <c r="D768" s="1"/>
      <c r="E768" s="1"/>
      <c r="F768" s="1"/>
      <c r="G768" s="1"/>
      <c r="H768" s="1"/>
    </row>
    <row r="769" spans="1:8" x14ac:dyDescent="0.35">
      <c r="A769" s="1"/>
      <c r="B769" s="1"/>
      <c r="C769" s="1"/>
      <c r="D769" s="1"/>
      <c r="E769" s="1"/>
      <c r="F769" s="1"/>
      <c r="G769" s="1"/>
      <c r="H769" s="1"/>
    </row>
    <row r="770" spans="1:8" x14ac:dyDescent="0.35">
      <c r="A770" s="1"/>
      <c r="B770" s="1"/>
      <c r="C770" s="1"/>
      <c r="D770" s="1"/>
      <c r="E770" s="1"/>
      <c r="F770" s="1"/>
      <c r="G770" s="1"/>
      <c r="H770" s="1"/>
    </row>
    <row r="771" spans="1:8" x14ac:dyDescent="0.35">
      <c r="A771" s="1"/>
      <c r="B771" s="1"/>
      <c r="C771" s="1"/>
      <c r="D771" s="1"/>
      <c r="E771" s="1"/>
      <c r="F771" s="1"/>
      <c r="G771" s="1"/>
      <c r="H771" s="1"/>
    </row>
    <row r="772" spans="1:8" x14ac:dyDescent="0.35">
      <c r="A772" s="1"/>
      <c r="B772" s="1"/>
      <c r="C772" s="1"/>
      <c r="D772" s="1"/>
      <c r="E772" s="1"/>
      <c r="F772" s="1"/>
      <c r="G772" s="1"/>
      <c r="H772" s="1"/>
    </row>
    <row r="773" spans="1:8" x14ac:dyDescent="0.35">
      <c r="A773" s="1"/>
      <c r="B773" s="1"/>
      <c r="C773" s="1"/>
      <c r="D773" s="1"/>
      <c r="E773" s="1"/>
      <c r="F773" s="1"/>
      <c r="G773" s="1"/>
      <c r="H773" s="1"/>
    </row>
    <row r="774" spans="1:8" x14ac:dyDescent="0.35">
      <c r="A774" s="1"/>
      <c r="B774" s="1"/>
      <c r="C774" s="1"/>
      <c r="D774" s="1"/>
      <c r="E774" s="1"/>
      <c r="F774" s="1"/>
      <c r="G774" s="1"/>
      <c r="H774" s="1"/>
    </row>
    <row r="775" spans="1:8" x14ac:dyDescent="0.35">
      <c r="A775" s="1"/>
      <c r="B775" s="1"/>
      <c r="C775" s="1"/>
      <c r="D775" s="1"/>
      <c r="E775" s="1"/>
      <c r="F775" s="1"/>
      <c r="G775" s="1"/>
      <c r="H775" s="1"/>
    </row>
    <row r="776" spans="1:8" x14ac:dyDescent="0.35">
      <c r="A776" s="1"/>
      <c r="B776" s="1"/>
      <c r="C776" s="1"/>
      <c r="D776" s="1"/>
      <c r="E776" s="1"/>
      <c r="F776" s="1"/>
      <c r="G776" s="1"/>
      <c r="H776" s="1"/>
    </row>
    <row r="777" spans="1:8" x14ac:dyDescent="0.35">
      <c r="A777" s="1"/>
      <c r="B777" s="1"/>
      <c r="C777" s="1"/>
      <c r="D777" s="1"/>
      <c r="E777" s="1"/>
      <c r="F777" s="1"/>
      <c r="G777" s="1"/>
      <c r="H777" s="1"/>
    </row>
    <row r="778" spans="1:8" x14ac:dyDescent="0.35">
      <c r="A778" s="1"/>
      <c r="B778" s="1"/>
      <c r="C778" s="1"/>
      <c r="D778" s="1"/>
      <c r="E778" s="1"/>
      <c r="F778" s="1"/>
      <c r="G778" s="1"/>
      <c r="H778" s="1"/>
    </row>
    <row r="779" spans="1:8" x14ac:dyDescent="0.35">
      <c r="A779" s="1"/>
      <c r="B779" s="1"/>
      <c r="C779" s="1"/>
      <c r="D779" s="1"/>
      <c r="E779" s="1"/>
      <c r="F779" s="1"/>
      <c r="G779" s="1"/>
      <c r="H779" s="1"/>
    </row>
    <row r="780" spans="1:8" x14ac:dyDescent="0.35">
      <c r="A780" s="1"/>
      <c r="B780" s="1"/>
      <c r="C780" s="1"/>
      <c r="D780" s="1"/>
      <c r="E780" s="1"/>
      <c r="F780" s="1"/>
      <c r="G780" s="1"/>
      <c r="H780" s="1"/>
    </row>
    <row r="781" spans="1:8" x14ac:dyDescent="0.35">
      <c r="A781" s="1"/>
      <c r="B781" s="1"/>
      <c r="C781" s="1"/>
      <c r="D781" s="1"/>
      <c r="E781" s="1"/>
      <c r="F781" s="1"/>
      <c r="G781" s="1"/>
      <c r="H781" s="1"/>
    </row>
    <row r="782" spans="1:8" x14ac:dyDescent="0.35">
      <c r="A782" s="1"/>
      <c r="B782" s="1"/>
      <c r="C782" s="1"/>
      <c r="D782" s="1"/>
      <c r="E782" s="1"/>
      <c r="F782" s="1"/>
      <c r="G782" s="1"/>
      <c r="H782" s="1"/>
    </row>
    <row r="783" spans="1:8" x14ac:dyDescent="0.35">
      <c r="A783" s="1"/>
      <c r="B783" s="1"/>
      <c r="C783" s="1"/>
      <c r="D783" s="1"/>
      <c r="E783" s="1"/>
      <c r="F783" s="1"/>
      <c r="G783" s="1"/>
      <c r="H783" s="1"/>
    </row>
    <row r="784" spans="1:8" x14ac:dyDescent="0.35">
      <c r="A784" s="1"/>
      <c r="B784" s="1"/>
      <c r="C784" s="1"/>
      <c r="D784" s="1"/>
      <c r="E784" s="1"/>
      <c r="F784" s="1"/>
      <c r="G784" s="1"/>
      <c r="H784" s="1"/>
    </row>
    <row r="785" spans="1:8" x14ac:dyDescent="0.35">
      <c r="A785" s="1"/>
      <c r="B785" s="1"/>
      <c r="C785" s="1"/>
      <c r="D785" s="1"/>
      <c r="E785" s="1"/>
      <c r="F785" s="1"/>
      <c r="G785" s="1"/>
      <c r="H785" s="1"/>
    </row>
    <row r="786" spans="1:8" x14ac:dyDescent="0.35">
      <c r="A786" s="1"/>
      <c r="B786" s="1"/>
      <c r="C786" s="1"/>
      <c r="D786" s="1"/>
      <c r="E786" s="1"/>
      <c r="F786" s="1"/>
      <c r="G786" s="1"/>
      <c r="H786" s="1"/>
    </row>
    <row r="787" spans="1:8" x14ac:dyDescent="0.35">
      <c r="A787" s="1"/>
      <c r="B787" s="1"/>
      <c r="C787" s="1"/>
      <c r="D787" s="1"/>
      <c r="E787" s="1"/>
      <c r="F787" s="1"/>
      <c r="G787" s="1"/>
      <c r="H787" s="1"/>
    </row>
    <row r="788" spans="1:8" x14ac:dyDescent="0.35">
      <c r="A788" s="1"/>
      <c r="B788" s="1"/>
      <c r="C788" s="1"/>
      <c r="D788" s="1"/>
      <c r="E788" s="1"/>
      <c r="F788" s="1"/>
      <c r="G788" s="1"/>
      <c r="H788" s="1"/>
    </row>
    <row r="789" spans="1:8" x14ac:dyDescent="0.35">
      <c r="A789" s="1"/>
      <c r="B789" s="1"/>
      <c r="C789" s="1"/>
      <c r="D789" s="1"/>
      <c r="E789" s="1"/>
      <c r="F789" s="1"/>
      <c r="G789" s="1"/>
      <c r="H789" s="1"/>
    </row>
    <row r="790" spans="1:8" x14ac:dyDescent="0.35">
      <c r="A790" s="1"/>
      <c r="B790" s="1"/>
      <c r="C790" s="1"/>
      <c r="D790" s="1"/>
      <c r="E790" s="1"/>
      <c r="F790" s="1"/>
      <c r="G790" s="1"/>
      <c r="H790" s="1"/>
    </row>
    <row r="791" spans="1:8" x14ac:dyDescent="0.35">
      <c r="A791" s="1"/>
      <c r="B791" s="1"/>
      <c r="C791" s="1"/>
      <c r="D791" s="1"/>
      <c r="E791" s="1"/>
      <c r="F791" s="1"/>
      <c r="G791" s="1"/>
      <c r="H791" s="1"/>
    </row>
    <row r="792" spans="1:8" x14ac:dyDescent="0.35">
      <c r="A792" s="1"/>
      <c r="B792" s="1"/>
      <c r="C792" s="1"/>
      <c r="D792" s="1"/>
      <c r="E792" s="1"/>
      <c r="F792" s="1"/>
      <c r="G792" s="1"/>
      <c r="H792" s="1"/>
    </row>
    <row r="793" spans="1:8" x14ac:dyDescent="0.35">
      <c r="A793" s="1"/>
      <c r="B793" s="1"/>
      <c r="C793" s="1"/>
      <c r="D793" s="1"/>
      <c r="E793" s="1"/>
      <c r="F793" s="1"/>
      <c r="G793" s="1"/>
      <c r="H793" s="1"/>
    </row>
    <row r="794" spans="1:8" x14ac:dyDescent="0.35">
      <c r="A794" s="1"/>
      <c r="B794" s="1"/>
      <c r="C794" s="1"/>
      <c r="D794" s="1"/>
      <c r="E794" s="1"/>
      <c r="F794" s="1"/>
      <c r="G794" s="1"/>
      <c r="H794" s="1"/>
    </row>
    <row r="795" spans="1:8" x14ac:dyDescent="0.35">
      <c r="A795" s="1"/>
      <c r="B795" s="1"/>
      <c r="C795" s="1"/>
      <c r="D795" s="1"/>
      <c r="E795" s="1"/>
      <c r="F795" s="1"/>
      <c r="G795" s="1"/>
      <c r="H795" s="1"/>
    </row>
    <row r="796" spans="1:8" x14ac:dyDescent="0.35">
      <c r="A796" s="1"/>
      <c r="B796" s="1"/>
      <c r="C796" s="1"/>
      <c r="D796" s="1"/>
      <c r="E796" s="1"/>
      <c r="F796" s="1"/>
      <c r="G796" s="1"/>
      <c r="H796" s="1"/>
    </row>
    <row r="797" spans="1:8" x14ac:dyDescent="0.35">
      <c r="A797" s="1"/>
      <c r="B797" s="1"/>
      <c r="C797" s="1"/>
      <c r="D797" s="1"/>
      <c r="E797" s="1"/>
      <c r="F797" s="1"/>
      <c r="G797" s="1"/>
      <c r="H797" s="1"/>
    </row>
    <row r="798" spans="1:8" x14ac:dyDescent="0.35">
      <c r="A798" s="1"/>
      <c r="B798" s="1"/>
      <c r="C798" s="1"/>
      <c r="D798" s="1"/>
      <c r="E798" s="1"/>
      <c r="F798" s="1"/>
      <c r="G798" s="1"/>
      <c r="H798" s="1"/>
    </row>
    <row r="799" spans="1:8" x14ac:dyDescent="0.35">
      <c r="A799" s="1"/>
      <c r="B799" s="1"/>
      <c r="C799" s="1"/>
      <c r="D799" s="1"/>
      <c r="E799" s="1"/>
      <c r="F799" s="1"/>
      <c r="G799" s="1"/>
      <c r="H799" s="1"/>
    </row>
    <row r="800" spans="1:8" x14ac:dyDescent="0.35">
      <c r="A800" s="1"/>
      <c r="B800" s="1"/>
      <c r="C800" s="1"/>
      <c r="D800" s="1"/>
      <c r="E800" s="1"/>
      <c r="F800" s="1"/>
      <c r="G800" s="1"/>
      <c r="H800" s="1"/>
    </row>
    <row r="801" spans="1:8" x14ac:dyDescent="0.35">
      <c r="A801" s="1"/>
      <c r="B801" s="1"/>
      <c r="C801" s="1"/>
      <c r="D801" s="1"/>
      <c r="E801" s="1"/>
      <c r="F801" s="1"/>
      <c r="G801" s="1"/>
      <c r="H801" s="1"/>
    </row>
    <row r="802" spans="1:8" x14ac:dyDescent="0.35">
      <c r="A802" s="1"/>
      <c r="B802" s="1"/>
      <c r="C802" s="1"/>
      <c r="D802" s="1"/>
      <c r="E802" s="1"/>
      <c r="F802" s="1"/>
      <c r="G802" s="1"/>
      <c r="H802" s="1"/>
    </row>
    <row r="803" spans="1:8" x14ac:dyDescent="0.35">
      <c r="A803" s="1"/>
      <c r="B803" s="1"/>
      <c r="C803" s="1"/>
      <c r="D803" s="1"/>
      <c r="E803" s="1"/>
      <c r="F803" s="1"/>
      <c r="G803" s="1"/>
      <c r="H803" s="1"/>
    </row>
    <row r="804" spans="1:8" x14ac:dyDescent="0.35">
      <c r="A804" s="1"/>
      <c r="B804" s="1"/>
      <c r="C804" s="1"/>
      <c r="D804" s="1"/>
      <c r="E804" s="1"/>
      <c r="F804" s="1"/>
      <c r="G804" s="1"/>
      <c r="H804" s="1"/>
    </row>
    <row r="805" spans="1:8" x14ac:dyDescent="0.35">
      <c r="A805" s="1"/>
      <c r="B805" s="1"/>
      <c r="C805" s="1"/>
      <c r="D805" s="1"/>
      <c r="E805" s="1"/>
      <c r="F805" s="1"/>
      <c r="G805" s="1"/>
      <c r="H805" s="1"/>
    </row>
    <row r="806" spans="1:8" x14ac:dyDescent="0.35">
      <c r="A806" s="1"/>
      <c r="B806" s="1"/>
      <c r="C806" s="1"/>
      <c r="D806" s="1"/>
      <c r="E806" s="1"/>
      <c r="F806" s="1"/>
      <c r="G806" s="1"/>
      <c r="H806" s="1"/>
    </row>
    <row r="807" spans="1:8" x14ac:dyDescent="0.35">
      <c r="A807" s="1"/>
      <c r="B807" s="1"/>
      <c r="C807" s="1"/>
      <c r="D807" s="1"/>
      <c r="E807" s="1"/>
      <c r="F807" s="1"/>
      <c r="G807" s="1"/>
      <c r="H807" s="1"/>
    </row>
    <row r="808" spans="1:8" x14ac:dyDescent="0.35">
      <c r="A808" s="1"/>
      <c r="B808" s="1"/>
      <c r="C808" s="1"/>
      <c r="D808" s="1"/>
      <c r="E808" s="1"/>
      <c r="F808" s="1"/>
      <c r="G808" s="1"/>
      <c r="H808" s="1"/>
    </row>
    <row r="809" spans="1:8" x14ac:dyDescent="0.35">
      <c r="A809" s="1"/>
      <c r="B809" s="1"/>
      <c r="C809" s="1"/>
      <c r="D809" s="1"/>
      <c r="E809" s="1"/>
      <c r="F809" s="1"/>
      <c r="G809" s="1"/>
      <c r="H809" s="1"/>
    </row>
    <row r="810" spans="1:8" x14ac:dyDescent="0.35">
      <c r="A810" s="1"/>
      <c r="B810" s="1"/>
      <c r="C810" s="1"/>
      <c r="D810" s="1"/>
      <c r="E810" s="1"/>
      <c r="F810" s="1"/>
      <c r="G810" s="1"/>
      <c r="H810" s="1"/>
    </row>
    <row r="811" spans="1:8" x14ac:dyDescent="0.35">
      <c r="A811" s="1"/>
      <c r="B811" s="1"/>
      <c r="C811" s="1"/>
      <c r="D811" s="1"/>
      <c r="E811" s="1"/>
      <c r="F811" s="1"/>
      <c r="G811" s="1"/>
      <c r="H811" s="1"/>
    </row>
    <row r="812" spans="1:8" x14ac:dyDescent="0.35">
      <c r="A812" s="1"/>
      <c r="B812" s="1"/>
      <c r="C812" s="1"/>
      <c r="D812" s="1"/>
      <c r="E812" s="1"/>
      <c r="F812" s="1"/>
      <c r="G812" s="1"/>
      <c r="H812" s="1"/>
    </row>
    <row r="813" spans="1:8" x14ac:dyDescent="0.35">
      <c r="A813" s="1"/>
      <c r="B813" s="1"/>
      <c r="C813" s="1"/>
      <c r="D813" s="1"/>
      <c r="E813" s="1"/>
      <c r="F813" s="1"/>
      <c r="G813" s="1"/>
      <c r="H813" s="1"/>
    </row>
    <row r="814" spans="1:8" x14ac:dyDescent="0.35">
      <c r="A814" s="1"/>
      <c r="B814" s="1"/>
      <c r="C814" s="1"/>
      <c r="D814" s="1"/>
      <c r="E814" s="1"/>
      <c r="F814" s="1"/>
      <c r="G814" s="1"/>
      <c r="H814" s="1"/>
    </row>
    <row r="815" spans="1:8" x14ac:dyDescent="0.35">
      <c r="A815" s="1"/>
      <c r="B815" s="1"/>
      <c r="C815" s="1"/>
      <c r="D815" s="1"/>
      <c r="E815" s="1"/>
      <c r="F815" s="1"/>
      <c r="G815" s="1"/>
      <c r="H815" s="1"/>
    </row>
    <row r="816" spans="1:8" x14ac:dyDescent="0.35">
      <c r="A816" s="1"/>
      <c r="B816" s="1"/>
      <c r="C816" s="1"/>
      <c r="D816" s="1"/>
      <c r="E816" s="1"/>
      <c r="F816" s="1"/>
      <c r="G816" s="1"/>
      <c r="H816" s="1"/>
    </row>
    <row r="817" spans="1:8" x14ac:dyDescent="0.35">
      <c r="A817" s="1"/>
      <c r="B817" s="1"/>
      <c r="C817" s="1"/>
      <c r="D817" s="1"/>
      <c r="E817" s="1"/>
      <c r="F817" s="1"/>
      <c r="G817" s="1"/>
      <c r="H817" s="1"/>
    </row>
    <row r="818" spans="1:8" x14ac:dyDescent="0.35">
      <c r="A818" s="1"/>
      <c r="B818" s="1"/>
      <c r="C818" s="1"/>
      <c r="D818" s="1"/>
      <c r="E818" s="1"/>
      <c r="F818" s="1"/>
      <c r="G818" s="1"/>
      <c r="H818" s="1"/>
    </row>
    <row r="819" spans="1:8" x14ac:dyDescent="0.35">
      <c r="A819" s="1"/>
      <c r="B819" s="1"/>
      <c r="C819" s="1"/>
      <c r="D819" s="1"/>
      <c r="E819" s="1"/>
      <c r="F819" s="1"/>
      <c r="G819" s="1"/>
      <c r="H819" s="1"/>
    </row>
    <row r="820" spans="1:8" x14ac:dyDescent="0.35">
      <c r="A820" s="1"/>
      <c r="B820" s="1"/>
      <c r="C820" s="1"/>
      <c r="D820" s="1"/>
      <c r="E820" s="1"/>
      <c r="F820" s="1"/>
      <c r="G820" s="1"/>
      <c r="H820" s="1"/>
    </row>
    <row r="821" spans="1:8" x14ac:dyDescent="0.35">
      <c r="A821" s="1"/>
      <c r="B821" s="1"/>
      <c r="C821" s="1"/>
      <c r="D821" s="1"/>
      <c r="E821" s="1"/>
      <c r="F821" s="1"/>
      <c r="G821" s="1"/>
      <c r="H821" s="1"/>
    </row>
    <row r="822" spans="1:8" x14ac:dyDescent="0.35">
      <c r="A822" s="1"/>
      <c r="B822" s="1"/>
      <c r="C822" s="1"/>
      <c r="D822" s="1"/>
      <c r="E822" s="1"/>
      <c r="F822" s="1"/>
      <c r="G822" s="1"/>
      <c r="H822" s="1"/>
    </row>
    <row r="823" spans="1:8" x14ac:dyDescent="0.35">
      <c r="A823" s="1"/>
      <c r="B823" s="1"/>
      <c r="C823" s="1"/>
      <c r="D823" s="1"/>
      <c r="E823" s="1"/>
      <c r="F823" s="1"/>
      <c r="G823" s="1"/>
      <c r="H823" s="1"/>
    </row>
    <row r="824" spans="1:8" x14ac:dyDescent="0.35">
      <c r="A824" s="1"/>
      <c r="B824" s="1"/>
      <c r="C824" s="1"/>
      <c r="D824" s="1"/>
      <c r="E824" s="1"/>
      <c r="F824" s="1"/>
      <c r="G824" s="1"/>
      <c r="H824" s="1"/>
    </row>
    <row r="825" spans="1:8" x14ac:dyDescent="0.35">
      <c r="A825" s="1"/>
      <c r="B825" s="1"/>
      <c r="C825" s="1"/>
      <c r="D825" s="1"/>
      <c r="E825" s="1"/>
      <c r="F825" s="1"/>
      <c r="G825" s="1"/>
      <c r="H825" s="1"/>
    </row>
    <row r="826" spans="1:8" x14ac:dyDescent="0.35">
      <c r="A826" s="1"/>
      <c r="B826" s="1"/>
      <c r="C826" s="1"/>
      <c r="D826" s="1"/>
      <c r="E826" s="1"/>
      <c r="F826" s="1"/>
      <c r="G826" s="1"/>
      <c r="H826" s="1"/>
    </row>
    <row r="827" spans="1:8" x14ac:dyDescent="0.35">
      <c r="A827" s="1"/>
      <c r="B827" s="1"/>
      <c r="C827" s="1"/>
      <c r="D827" s="1"/>
      <c r="E827" s="1"/>
      <c r="F827" s="1"/>
      <c r="G827" s="1"/>
      <c r="H827" s="1"/>
    </row>
    <row r="828" spans="1:8" x14ac:dyDescent="0.35">
      <c r="A828" s="1"/>
      <c r="B828" s="1"/>
      <c r="C828" s="1"/>
      <c r="D828" s="1"/>
      <c r="E828" s="1"/>
      <c r="F828" s="1"/>
      <c r="G828" s="1"/>
      <c r="H828" s="1"/>
    </row>
    <row r="829" spans="1:8" x14ac:dyDescent="0.35">
      <c r="A829" s="1"/>
      <c r="B829" s="1"/>
      <c r="C829" s="1"/>
      <c r="D829" s="1"/>
      <c r="E829" s="1"/>
      <c r="F829" s="1"/>
      <c r="G829" s="1"/>
      <c r="H829" s="1"/>
    </row>
    <row r="830" spans="1:8" x14ac:dyDescent="0.35">
      <c r="A830" s="1"/>
      <c r="B830" s="1"/>
      <c r="C830" s="1"/>
      <c r="D830" s="1"/>
      <c r="E830" s="1"/>
      <c r="F830" s="1"/>
      <c r="G830" s="1"/>
      <c r="H830" s="1"/>
    </row>
    <row r="831" spans="1:8" x14ac:dyDescent="0.35">
      <c r="A831" s="1"/>
      <c r="B831" s="1"/>
      <c r="C831" s="1"/>
      <c r="D831" s="1"/>
      <c r="E831" s="1"/>
      <c r="F831" s="1"/>
      <c r="G831" s="1"/>
      <c r="H831" s="1"/>
    </row>
    <row r="832" spans="1:8" x14ac:dyDescent="0.35">
      <c r="A832" s="1"/>
      <c r="B832" s="1"/>
      <c r="C832" s="1"/>
      <c r="D832" s="1"/>
      <c r="E832" s="1"/>
      <c r="F832" s="1"/>
      <c r="G832" s="1"/>
      <c r="H832" s="1"/>
    </row>
    <row r="833" spans="1:8" x14ac:dyDescent="0.35">
      <c r="A833" s="1"/>
      <c r="B833" s="1"/>
      <c r="C833" s="1"/>
      <c r="D833" s="1"/>
      <c r="E833" s="1"/>
      <c r="F833" s="1"/>
      <c r="G833" s="1"/>
      <c r="H833" s="1"/>
    </row>
    <row r="834" spans="1:8" x14ac:dyDescent="0.35">
      <c r="A834" s="1"/>
      <c r="B834" s="1"/>
      <c r="C834" s="1"/>
      <c r="D834" s="1"/>
      <c r="E834" s="1"/>
      <c r="F834" s="1"/>
      <c r="G834" s="1"/>
      <c r="H834" s="1"/>
    </row>
    <row r="835" spans="1:8" x14ac:dyDescent="0.35">
      <c r="A835" s="1"/>
      <c r="B835" s="1"/>
      <c r="C835" s="1"/>
      <c r="D835" s="1"/>
      <c r="E835" s="1"/>
      <c r="F835" s="1"/>
      <c r="G835" s="1"/>
      <c r="H835" s="1"/>
    </row>
    <row r="836" spans="1:8" x14ac:dyDescent="0.35">
      <c r="A836" s="1"/>
      <c r="B836" s="1"/>
      <c r="C836" s="1"/>
      <c r="D836" s="1"/>
      <c r="E836" s="1"/>
      <c r="F836" s="1"/>
      <c r="G836" s="1"/>
      <c r="H836" s="1"/>
    </row>
    <row r="837" spans="1:8" x14ac:dyDescent="0.35">
      <c r="A837" s="1"/>
      <c r="B837" s="1"/>
      <c r="C837" s="1"/>
      <c r="D837" s="1"/>
      <c r="E837" s="1"/>
      <c r="F837" s="1"/>
      <c r="G837" s="1"/>
      <c r="H837" s="1"/>
    </row>
    <row r="838" spans="1:8" x14ac:dyDescent="0.35">
      <c r="A838" s="1"/>
      <c r="B838" s="1"/>
      <c r="C838" s="1"/>
      <c r="D838" s="1"/>
      <c r="E838" s="1"/>
      <c r="F838" s="1"/>
      <c r="G838" s="1"/>
      <c r="H838" s="1"/>
    </row>
    <row r="839" spans="1:8" x14ac:dyDescent="0.35">
      <c r="A839" s="1"/>
      <c r="B839" s="1"/>
      <c r="C839" s="1"/>
      <c r="D839" s="1"/>
      <c r="E839" s="1"/>
      <c r="F839" s="1"/>
      <c r="G839" s="1"/>
      <c r="H839" s="1"/>
    </row>
    <row r="840" spans="1:8" x14ac:dyDescent="0.35">
      <c r="A840" s="1"/>
      <c r="B840" s="1"/>
      <c r="C840" s="1"/>
      <c r="D840" s="1"/>
      <c r="E840" s="1"/>
      <c r="F840" s="1"/>
      <c r="G840" s="1"/>
      <c r="H840" s="1"/>
    </row>
    <row r="841" spans="1:8" x14ac:dyDescent="0.35">
      <c r="A841" s="1"/>
      <c r="B841" s="1"/>
      <c r="C841" s="1"/>
      <c r="D841" s="1"/>
      <c r="E841" s="1"/>
      <c r="F841" s="1"/>
      <c r="G841" s="1"/>
      <c r="H841" s="1"/>
    </row>
    <row r="842" spans="1:8" x14ac:dyDescent="0.35">
      <c r="A842" s="1"/>
      <c r="B842" s="1"/>
      <c r="C842" s="1"/>
      <c r="D842" s="1"/>
      <c r="E842" s="1"/>
      <c r="F842" s="1"/>
      <c r="G842" s="1"/>
      <c r="H842" s="1"/>
    </row>
    <row r="843" spans="1:8" x14ac:dyDescent="0.35">
      <c r="A843" s="1"/>
      <c r="B843" s="1"/>
      <c r="C843" s="1"/>
      <c r="D843" s="1"/>
      <c r="E843" s="1"/>
      <c r="F843" s="1"/>
      <c r="G843" s="1"/>
      <c r="H843" s="1"/>
    </row>
    <row r="844" spans="1:8" x14ac:dyDescent="0.35">
      <c r="A844" s="1"/>
      <c r="B844" s="1"/>
      <c r="C844" s="1"/>
      <c r="D844" s="1"/>
      <c r="E844" s="1"/>
      <c r="F844" s="1"/>
      <c r="G844" s="1"/>
      <c r="H844" s="1"/>
    </row>
    <row r="845" spans="1:8" x14ac:dyDescent="0.35">
      <c r="A845" s="1"/>
      <c r="B845" s="1"/>
      <c r="C845" s="1"/>
      <c r="D845" s="1"/>
      <c r="E845" s="1"/>
      <c r="F845" s="1"/>
      <c r="G845" s="1"/>
      <c r="H845" s="1"/>
    </row>
    <row r="846" spans="1:8" x14ac:dyDescent="0.35">
      <c r="A846" s="1"/>
      <c r="B846" s="1"/>
      <c r="C846" s="1"/>
      <c r="D846" s="1"/>
      <c r="E846" s="1"/>
      <c r="F846" s="1"/>
      <c r="G846" s="1"/>
      <c r="H846" s="1"/>
    </row>
    <row r="847" spans="1:8" x14ac:dyDescent="0.35">
      <c r="A847" s="1"/>
      <c r="B847" s="1"/>
      <c r="C847" s="1"/>
      <c r="D847" s="1"/>
      <c r="E847" s="1"/>
      <c r="F847" s="1"/>
      <c r="G847" s="1"/>
      <c r="H847" s="1"/>
    </row>
    <row r="848" spans="1:8" x14ac:dyDescent="0.35">
      <c r="A848" s="1"/>
      <c r="B848" s="1"/>
      <c r="C848" s="1"/>
      <c r="D848" s="1"/>
      <c r="E848" s="1"/>
      <c r="F848" s="1"/>
      <c r="G848" s="1"/>
      <c r="H848" s="1"/>
    </row>
    <row r="849" spans="1:8" x14ac:dyDescent="0.35">
      <c r="A849" s="1"/>
      <c r="B849" s="1"/>
      <c r="C849" s="1"/>
      <c r="D849" s="1"/>
      <c r="E849" s="1"/>
      <c r="F849" s="1"/>
      <c r="G849" s="1"/>
      <c r="H849" s="1"/>
    </row>
    <row r="850" spans="1:8" x14ac:dyDescent="0.35">
      <c r="A850" s="1"/>
      <c r="B850" s="1"/>
      <c r="C850" s="1"/>
      <c r="D850" s="1"/>
      <c r="E850" s="1"/>
      <c r="F850" s="1"/>
      <c r="G850" s="1"/>
      <c r="H850" s="1"/>
    </row>
    <row r="851" spans="1:8" x14ac:dyDescent="0.35">
      <c r="A851" s="1"/>
      <c r="B851" s="1"/>
      <c r="C851" s="1"/>
      <c r="D851" s="1"/>
      <c r="E851" s="1"/>
      <c r="F851" s="1"/>
      <c r="G851" s="1"/>
      <c r="H851" s="1"/>
    </row>
    <row r="852" spans="1:8" x14ac:dyDescent="0.35">
      <c r="A852" s="1"/>
      <c r="B852" s="1"/>
      <c r="C852" s="1"/>
      <c r="D852" s="1"/>
      <c r="E852" s="1"/>
      <c r="F852" s="1"/>
      <c r="G852" s="1"/>
      <c r="H852" s="1"/>
    </row>
    <row r="853" spans="1:8" x14ac:dyDescent="0.35">
      <c r="A853" s="1"/>
      <c r="B853" s="1"/>
      <c r="C853" s="1"/>
      <c r="D853" s="1"/>
      <c r="E853" s="1"/>
      <c r="F853" s="1"/>
      <c r="G853" s="1"/>
      <c r="H853" s="1"/>
    </row>
    <row r="854" spans="1:8" x14ac:dyDescent="0.35">
      <c r="A854" s="1"/>
      <c r="B854" s="1"/>
      <c r="C854" s="1"/>
      <c r="D854" s="1"/>
      <c r="E854" s="1"/>
      <c r="F854" s="1"/>
      <c r="G854" s="1"/>
      <c r="H854" s="1"/>
    </row>
    <row r="855" spans="1:8" x14ac:dyDescent="0.35">
      <c r="A855" s="1"/>
      <c r="B855" s="1"/>
      <c r="C855" s="1"/>
      <c r="D855" s="1"/>
      <c r="E855" s="1"/>
      <c r="F855" s="1"/>
      <c r="G855" s="1"/>
      <c r="H855" s="1"/>
    </row>
    <row r="856" spans="1:8" x14ac:dyDescent="0.35">
      <c r="A856" s="1"/>
      <c r="B856" s="1"/>
      <c r="C856" s="1"/>
      <c r="D856" s="1"/>
      <c r="E856" s="1"/>
      <c r="F856" s="1"/>
      <c r="G856" s="1"/>
      <c r="H856" s="1"/>
    </row>
    <row r="857" spans="1:8" x14ac:dyDescent="0.35">
      <c r="A857" s="1"/>
      <c r="B857" s="1"/>
      <c r="C857" s="1"/>
      <c r="D857" s="1"/>
      <c r="E857" s="1"/>
      <c r="F857" s="1"/>
      <c r="G857" s="1"/>
      <c r="H857" s="1"/>
    </row>
    <row r="858" spans="1:8" x14ac:dyDescent="0.35">
      <c r="A858" s="1"/>
      <c r="B858" s="1"/>
      <c r="C858" s="1"/>
      <c r="D858" s="1"/>
      <c r="E858" s="1"/>
      <c r="F858" s="1"/>
      <c r="G858" s="1"/>
      <c r="H858" s="1"/>
    </row>
    <row r="859" spans="1:8" x14ac:dyDescent="0.35">
      <c r="A859" s="1"/>
      <c r="B859" s="1"/>
      <c r="C859" s="1"/>
      <c r="D859" s="1"/>
      <c r="E859" s="1"/>
      <c r="F859" s="1"/>
      <c r="G859" s="1"/>
      <c r="H859" s="1"/>
    </row>
    <row r="860" spans="1:8" x14ac:dyDescent="0.35">
      <c r="A860" s="1"/>
      <c r="B860" s="1"/>
      <c r="C860" s="1"/>
      <c r="D860" s="1"/>
      <c r="E860" s="1"/>
      <c r="F860" s="1"/>
      <c r="G860" s="1"/>
      <c r="H860" s="1"/>
    </row>
    <row r="861" spans="1:8" x14ac:dyDescent="0.35">
      <c r="A861" s="1"/>
      <c r="B861" s="1"/>
      <c r="C861" s="1"/>
      <c r="D861" s="1"/>
      <c r="E861" s="1"/>
      <c r="F861" s="1"/>
      <c r="G861" s="1"/>
      <c r="H861" s="1"/>
    </row>
    <row r="862" spans="1:8" x14ac:dyDescent="0.35">
      <c r="A862" s="1"/>
      <c r="B862" s="1"/>
      <c r="C862" s="1"/>
      <c r="D862" s="1"/>
      <c r="E862" s="1"/>
      <c r="F862" s="1"/>
      <c r="G862" s="1"/>
      <c r="H862" s="1"/>
    </row>
    <row r="863" spans="1:8" x14ac:dyDescent="0.35">
      <c r="A863" s="1"/>
      <c r="B863" s="1"/>
      <c r="C863" s="1"/>
      <c r="D863" s="1"/>
      <c r="E863" s="1"/>
      <c r="F863" s="1"/>
      <c r="G863" s="1"/>
      <c r="H863" s="1"/>
    </row>
    <row r="864" spans="1:8" x14ac:dyDescent="0.35">
      <c r="A864" s="1"/>
      <c r="B864" s="1"/>
      <c r="C864" s="1"/>
      <c r="D864" s="1"/>
      <c r="E864" s="1"/>
      <c r="F864" s="1"/>
      <c r="G864" s="1"/>
      <c r="H864" s="1"/>
    </row>
    <row r="865" spans="1:8" x14ac:dyDescent="0.35">
      <c r="A865" s="1"/>
      <c r="B865" s="1"/>
      <c r="C865" s="1"/>
      <c r="D865" s="1"/>
      <c r="E865" s="1"/>
      <c r="F865" s="1"/>
      <c r="G865" s="1"/>
      <c r="H865" s="1"/>
    </row>
    <row r="866" spans="1:8" x14ac:dyDescent="0.35">
      <c r="A866" s="1"/>
      <c r="B866" s="1"/>
      <c r="C866" s="1"/>
      <c r="D866" s="1"/>
      <c r="E866" s="1"/>
      <c r="F866" s="1"/>
      <c r="G866" s="1"/>
      <c r="H866" s="1"/>
    </row>
    <row r="867" spans="1:8" x14ac:dyDescent="0.35">
      <c r="A867" s="1"/>
      <c r="B867" s="1"/>
      <c r="C867" s="1"/>
      <c r="D867" s="1"/>
      <c r="E867" s="1"/>
      <c r="F867" s="1"/>
      <c r="G867" s="1"/>
      <c r="H867" s="1"/>
    </row>
    <row r="868" spans="1:8" x14ac:dyDescent="0.35">
      <c r="A868" s="1"/>
      <c r="B868" s="1"/>
      <c r="C868" s="1"/>
      <c r="D868" s="1"/>
      <c r="E868" s="1"/>
      <c r="F868" s="1"/>
      <c r="G868" s="1"/>
      <c r="H868" s="1"/>
    </row>
    <row r="869" spans="1:8" x14ac:dyDescent="0.35">
      <c r="A869" s="1"/>
      <c r="B869" s="1"/>
      <c r="C869" s="1"/>
      <c r="D869" s="1"/>
      <c r="E869" s="1"/>
      <c r="F869" s="1"/>
      <c r="G869" s="1"/>
      <c r="H869" s="1"/>
    </row>
    <row r="870" spans="1:8" x14ac:dyDescent="0.35">
      <c r="A870" s="1"/>
      <c r="B870" s="1"/>
      <c r="C870" s="1"/>
      <c r="D870" s="1"/>
      <c r="E870" s="1"/>
      <c r="F870" s="1"/>
      <c r="G870" s="1"/>
      <c r="H870" s="1"/>
    </row>
    <row r="871" spans="1:8" x14ac:dyDescent="0.35">
      <c r="A871" s="1"/>
      <c r="B871" s="1"/>
      <c r="C871" s="1"/>
      <c r="D871" s="1"/>
      <c r="E871" s="1"/>
      <c r="F871" s="1"/>
      <c r="G871" s="1"/>
      <c r="H871" s="1"/>
    </row>
    <row r="872" spans="1:8" x14ac:dyDescent="0.35">
      <c r="A872" s="1"/>
      <c r="B872" s="1"/>
      <c r="C872" s="1"/>
      <c r="D872" s="1"/>
      <c r="E872" s="1"/>
      <c r="F872" s="1"/>
      <c r="G872" s="1"/>
      <c r="H872" s="1"/>
    </row>
    <row r="873" spans="1:8" x14ac:dyDescent="0.35">
      <c r="A873" s="1"/>
      <c r="B873" s="1"/>
      <c r="C873" s="1"/>
      <c r="D873" s="1"/>
      <c r="E873" s="1"/>
      <c r="F873" s="1"/>
      <c r="G873" s="1"/>
      <c r="H873" s="1"/>
    </row>
    <row r="874" spans="1:8" x14ac:dyDescent="0.35">
      <c r="A874" s="1"/>
      <c r="B874" s="1"/>
      <c r="C874" s="1"/>
      <c r="D874" s="1"/>
      <c r="E874" s="1"/>
      <c r="F874" s="1"/>
      <c r="G874" s="1"/>
      <c r="H874" s="1"/>
    </row>
    <row r="875" spans="1:8" x14ac:dyDescent="0.35">
      <c r="A875" s="1"/>
      <c r="B875" s="1"/>
      <c r="C875" s="1"/>
      <c r="D875" s="1"/>
      <c r="E875" s="1"/>
      <c r="F875" s="1"/>
      <c r="G875" s="1"/>
      <c r="H875" s="1"/>
    </row>
    <row r="876" spans="1:8" x14ac:dyDescent="0.35">
      <c r="A876" s="1"/>
      <c r="B876" s="1"/>
      <c r="C876" s="1"/>
      <c r="D876" s="1"/>
      <c r="E876" s="1"/>
      <c r="F876" s="1"/>
      <c r="G876" s="1"/>
      <c r="H876" s="1"/>
    </row>
    <row r="877" spans="1:8" x14ac:dyDescent="0.35">
      <c r="A877" s="1"/>
      <c r="B877" s="1"/>
      <c r="C877" s="1"/>
      <c r="D877" s="1"/>
      <c r="E877" s="1"/>
      <c r="F877" s="1"/>
      <c r="G877" s="1"/>
      <c r="H877" s="1"/>
    </row>
    <row r="878" spans="1:8" x14ac:dyDescent="0.35">
      <c r="A878" s="1"/>
      <c r="B878" s="1"/>
      <c r="C878" s="1"/>
      <c r="D878" s="1"/>
      <c r="E878" s="1"/>
      <c r="F878" s="1"/>
      <c r="G878" s="1"/>
      <c r="H878" s="1"/>
    </row>
    <row r="879" spans="1:8" x14ac:dyDescent="0.35">
      <c r="A879" s="1"/>
      <c r="B879" s="1"/>
      <c r="C879" s="1"/>
      <c r="D879" s="1"/>
      <c r="E879" s="1"/>
      <c r="F879" s="1"/>
      <c r="G879" s="1"/>
      <c r="H879" s="1"/>
    </row>
    <row r="880" spans="1:8" x14ac:dyDescent="0.35">
      <c r="A880" s="1"/>
      <c r="B880" s="1"/>
      <c r="C880" s="1"/>
      <c r="D880" s="1"/>
      <c r="E880" s="1"/>
      <c r="F880" s="1"/>
      <c r="G880" s="1"/>
      <c r="H880" s="1"/>
    </row>
    <row r="881" spans="1:8" x14ac:dyDescent="0.35">
      <c r="A881" s="1"/>
      <c r="B881" s="1"/>
      <c r="C881" s="1"/>
      <c r="D881" s="1"/>
      <c r="E881" s="1"/>
      <c r="F881" s="1"/>
      <c r="G881" s="1"/>
      <c r="H881" s="1"/>
    </row>
    <row r="882" spans="1:8" x14ac:dyDescent="0.35">
      <c r="A882" s="1"/>
      <c r="B882" s="1"/>
      <c r="C882" s="1"/>
      <c r="D882" s="1"/>
      <c r="E882" s="1"/>
      <c r="F882" s="1"/>
      <c r="G882" s="1"/>
      <c r="H882" s="1"/>
    </row>
    <row r="883" spans="1:8" x14ac:dyDescent="0.35">
      <c r="A883" s="1"/>
      <c r="B883" s="1"/>
      <c r="C883" s="1"/>
      <c r="D883" s="1"/>
      <c r="E883" s="1"/>
      <c r="F883" s="1"/>
      <c r="G883" s="1"/>
      <c r="H883" s="1"/>
    </row>
    <row r="884" spans="1:8" x14ac:dyDescent="0.35">
      <c r="A884" s="1"/>
      <c r="B884" s="1"/>
      <c r="C884" s="1"/>
      <c r="D884" s="1"/>
      <c r="E884" s="1"/>
      <c r="F884" s="1"/>
      <c r="G884" s="1"/>
      <c r="H884" s="1"/>
    </row>
    <row r="885" spans="1:8" x14ac:dyDescent="0.35">
      <c r="A885" s="1"/>
      <c r="B885" s="1"/>
      <c r="C885" s="1"/>
      <c r="D885" s="1"/>
      <c r="E885" s="1"/>
      <c r="F885" s="1"/>
      <c r="G885" s="1"/>
      <c r="H885" s="1"/>
    </row>
    <row r="886" spans="1:8" x14ac:dyDescent="0.35">
      <c r="A886" s="1"/>
      <c r="B886" s="1"/>
      <c r="C886" s="1"/>
      <c r="D886" s="1"/>
      <c r="E886" s="1"/>
      <c r="F886" s="1"/>
      <c r="G886" s="1"/>
      <c r="H886" s="1"/>
    </row>
    <row r="887" spans="1:8" x14ac:dyDescent="0.35">
      <c r="A887" s="1"/>
      <c r="B887" s="1"/>
      <c r="C887" s="1"/>
      <c r="D887" s="1"/>
      <c r="E887" s="1"/>
      <c r="F887" s="1"/>
      <c r="G887" s="1"/>
      <c r="H887" s="1"/>
    </row>
    <row r="888" spans="1:8" x14ac:dyDescent="0.35">
      <c r="A888" s="1"/>
      <c r="B888" s="1"/>
      <c r="C888" s="1"/>
      <c r="D888" s="1"/>
      <c r="E888" s="1"/>
      <c r="F888" s="1"/>
      <c r="G888" s="1"/>
      <c r="H888" s="1"/>
    </row>
    <row r="889" spans="1:8" x14ac:dyDescent="0.35">
      <c r="A889" s="1"/>
      <c r="B889" s="1"/>
      <c r="C889" s="1"/>
      <c r="D889" s="1"/>
      <c r="E889" s="1"/>
      <c r="F889" s="1"/>
      <c r="G889" s="1"/>
      <c r="H889" s="1"/>
    </row>
    <row r="890" spans="1:8" x14ac:dyDescent="0.35">
      <c r="A890" s="1"/>
      <c r="B890" s="1"/>
      <c r="C890" s="1"/>
      <c r="D890" s="1"/>
      <c r="E890" s="1"/>
      <c r="F890" s="1"/>
      <c r="G890" s="1"/>
      <c r="H890" s="1"/>
    </row>
    <row r="891" spans="1:8" x14ac:dyDescent="0.35">
      <c r="A891" s="1"/>
      <c r="B891" s="1"/>
      <c r="C891" s="1"/>
      <c r="D891" s="1"/>
      <c r="E891" s="1"/>
      <c r="F891" s="1"/>
      <c r="G891" s="1"/>
      <c r="H891" s="1"/>
    </row>
    <row r="892" spans="1:8" x14ac:dyDescent="0.35">
      <c r="A892" s="1"/>
      <c r="B892" s="1"/>
      <c r="C892" s="1"/>
      <c r="D892" s="1"/>
      <c r="E892" s="1"/>
      <c r="F892" s="1"/>
      <c r="G892" s="1"/>
      <c r="H892" s="1"/>
    </row>
    <row r="893" spans="1:8" x14ac:dyDescent="0.35">
      <c r="A893" s="1"/>
      <c r="B893" s="1"/>
      <c r="C893" s="1"/>
      <c r="D893" s="1"/>
      <c r="E893" s="1"/>
      <c r="F893" s="1"/>
      <c r="G893" s="1"/>
      <c r="H893" s="1"/>
    </row>
    <row r="894" spans="1:8" x14ac:dyDescent="0.35">
      <c r="A894" s="1"/>
      <c r="B894" s="1"/>
      <c r="C894" s="1"/>
      <c r="D894" s="1"/>
      <c r="E894" s="1"/>
      <c r="F894" s="1"/>
      <c r="G894" s="1"/>
      <c r="H894" s="1"/>
    </row>
    <row r="895" spans="1:8" x14ac:dyDescent="0.35">
      <c r="A895" s="1"/>
      <c r="B895" s="1"/>
      <c r="C895" s="1"/>
      <c r="D895" s="1"/>
      <c r="E895" s="1"/>
      <c r="F895" s="1"/>
      <c r="G895" s="1"/>
      <c r="H895" s="1"/>
    </row>
    <row r="896" spans="1:8" x14ac:dyDescent="0.35">
      <c r="A896" s="1"/>
      <c r="B896" s="1"/>
      <c r="C896" s="1"/>
      <c r="D896" s="1"/>
      <c r="E896" s="1"/>
      <c r="F896" s="1"/>
      <c r="G896" s="1"/>
      <c r="H896" s="1"/>
    </row>
    <row r="897" spans="1:8" x14ac:dyDescent="0.35">
      <c r="A897" s="1"/>
      <c r="B897" s="1"/>
      <c r="C897" s="1"/>
      <c r="D897" s="1"/>
      <c r="E897" s="1"/>
      <c r="F897" s="1"/>
      <c r="G897" s="1"/>
      <c r="H897" s="1"/>
    </row>
    <row r="898" spans="1:8" x14ac:dyDescent="0.35">
      <c r="A898" s="1"/>
      <c r="B898" s="1"/>
      <c r="C898" s="1"/>
      <c r="D898" s="1"/>
      <c r="E898" s="1"/>
      <c r="F898" s="1"/>
      <c r="G898" s="1"/>
      <c r="H898" s="1"/>
    </row>
    <row r="899" spans="1:8" x14ac:dyDescent="0.35">
      <c r="A899" s="1"/>
      <c r="B899" s="1"/>
      <c r="C899" s="1"/>
      <c r="D899" s="1"/>
      <c r="E899" s="1"/>
      <c r="F899" s="1"/>
      <c r="G899" s="1"/>
      <c r="H899" s="1"/>
    </row>
    <row r="900" spans="1:8" x14ac:dyDescent="0.35">
      <c r="A900" s="1"/>
      <c r="B900" s="1"/>
      <c r="C900" s="1"/>
      <c r="D900" s="1"/>
      <c r="E900" s="1"/>
      <c r="F900" s="1"/>
      <c r="G900" s="1"/>
      <c r="H900" s="1"/>
    </row>
    <row r="901" spans="1:8" x14ac:dyDescent="0.35">
      <c r="A901" s="1"/>
      <c r="B901" s="1"/>
      <c r="C901" s="1"/>
      <c r="D901" s="1"/>
      <c r="E901" s="1"/>
      <c r="F901" s="1"/>
      <c r="G901" s="1"/>
      <c r="H901" s="1"/>
    </row>
    <row r="902" spans="1:8" x14ac:dyDescent="0.35">
      <c r="A902" s="1"/>
      <c r="B902" s="1"/>
      <c r="C902" s="1"/>
      <c r="D902" s="1"/>
      <c r="E902" s="1"/>
      <c r="F902" s="1"/>
      <c r="G902" s="1"/>
      <c r="H902" s="1"/>
    </row>
    <row r="903" spans="1:8" x14ac:dyDescent="0.35">
      <c r="A903" s="1"/>
      <c r="B903" s="1"/>
      <c r="C903" s="1"/>
      <c r="D903" s="1"/>
      <c r="E903" s="1"/>
      <c r="F903" s="1"/>
      <c r="G903" s="1"/>
      <c r="H903" s="1"/>
    </row>
    <row r="904" spans="1:8" x14ac:dyDescent="0.35">
      <c r="A904" s="1"/>
      <c r="B904" s="1"/>
      <c r="C904" s="1"/>
      <c r="D904" s="1"/>
      <c r="E904" s="1"/>
      <c r="F904" s="1"/>
      <c r="G904" s="1"/>
      <c r="H904" s="1"/>
    </row>
    <row r="905" spans="1:8" x14ac:dyDescent="0.35">
      <c r="A905" s="1"/>
      <c r="B905" s="1"/>
      <c r="C905" s="1"/>
      <c r="D905" s="1"/>
      <c r="E905" s="1"/>
      <c r="F905" s="1"/>
      <c r="G905" s="1"/>
      <c r="H905" s="1"/>
    </row>
    <row r="906" spans="1:8" x14ac:dyDescent="0.35">
      <c r="A906" s="1"/>
      <c r="B906" s="1"/>
      <c r="C906" s="1"/>
      <c r="D906" s="1"/>
      <c r="E906" s="1"/>
      <c r="F906" s="1"/>
      <c r="G906" s="1"/>
      <c r="H906" s="1"/>
    </row>
    <row r="907" spans="1:8" x14ac:dyDescent="0.35">
      <c r="A907" s="1"/>
      <c r="B907" s="1"/>
      <c r="C907" s="1"/>
      <c r="D907" s="1"/>
      <c r="E907" s="1"/>
      <c r="F907" s="1"/>
      <c r="G907" s="1"/>
      <c r="H907" s="1"/>
    </row>
    <row r="908" spans="1:8" x14ac:dyDescent="0.35">
      <c r="A908" s="1"/>
      <c r="B908" s="1"/>
      <c r="C908" s="1"/>
      <c r="D908" s="1"/>
      <c r="E908" s="1"/>
      <c r="F908" s="1"/>
      <c r="G908" s="1"/>
      <c r="H908" s="1"/>
    </row>
    <row r="909" spans="1:8" x14ac:dyDescent="0.35">
      <c r="A909" s="1"/>
      <c r="B909" s="1"/>
      <c r="C909" s="1"/>
      <c r="D909" s="1"/>
      <c r="E909" s="1"/>
      <c r="F909" s="1"/>
      <c r="G909" s="1"/>
      <c r="H909" s="1"/>
    </row>
    <row r="910" spans="1:8" x14ac:dyDescent="0.35">
      <c r="A910" s="1"/>
      <c r="B910" s="1"/>
      <c r="C910" s="1"/>
      <c r="D910" s="1"/>
      <c r="E910" s="1"/>
      <c r="F910" s="1"/>
      <c r="G910" s="1"/>
      <c r="H910" s="1"/>
    </row>
    <row r="911" spans="1:8" x14ac:dyDescent="0.35">
      <c r="A911" s="1"/>
      <c r="B911" s="1"/>
      <c r="C911" s="1"/>
      <c r="D911" s="1"/>
      <c r="E911" s="1"/>
      <c r="F911" s="1"/>
      <c r="G911" s="1"/>
      <c r="H911" s="1"/>
    </row>
    <row r="912" spans="1:8" x14ac:dyDescent="0.35">
      <c r="A912" s="1"/>
      <c r="B912" s="1"/>
      <c r="C912" s="1"/>
      <c r="D912" s="1"/>
      <c r="E912" s="1"/>
      <c r="F912" s="1"/>
      <c r="G912" s="1"/>
      <c r="H912" s="1"/>
    </row>
    <row r="913" spans="1:8" x14ac:dyDescent="0.35">
      <c r="A913" s="1"/>
      <c r="B913" s="1"/>
      <c r="C913" s="1"/>
      <c r="D913" s="1"/>
      <c r="E913" s="1"/>
      <c r="F913" s="1"/>
      <c r="G913" s="1"/>
      <c r="H913" s="1"/>
    </row>
    <row r="914" spans="1:8" x14ac:dyDescent="0.35">
      <c r="A914" s="1"/>
      <c r="B914" s="1"/>
      <c r="C914" s="1"/>
      <c r="D914" s="1"/>
      <c r="E914" s="1"/>
      <c r="F914" s="1"/>
      <c r="G914" s="1"/>
      <c r="H914" s="1"/>
    </row>
    <row r="915" spans="1:8" x14ac:dyDescent="0.35">
      <c r="A915" s="1"/>
      <c r="B915" s="1"/>
      <c r="C915" s="1"/>
      <c r="D915" s="1"/>
      <c r="E915" s="1"/>
      <c r="F915" s="1"/>
      <c r="G915" s="1"/>
      <c r="H915" s="1"/>
    </row>
    <row r="916" spans="1:8" x14ac:dyDescent="0.35">
      <c r="A916" s="1"/>
      <c r="B916" s="1"/>
      <c r="C916" s="1"/>
      <c r="D916" s="1"/>
      <c r="E916" s="1"/>
      <c r="F916" s="1"/>
      <c r="G916" s="1"/>
      <c r="H916" s="1"/>
    </row>
    <row r="917" spans="1:8" x14ac:dyDescent="0.35">
      <c r="A917" s="1"/>
      <c r="B917" s="1"/>
      <c r="C917" s="1"/>
      <c r="D917" s="1"/>
      <c r="E917" s="1"/>
      <c r="F917" s="1"/>
      <c r="G917" s="1"/>
      <c r="H917" s="1"/>
    </row>
    <row r="918" spans="1:8" x14ac:dyDescent="0.35">
      <c r="A918" s="1"/>
      <c r="B918" s="1"/>
      <c r="C918" s="1"/>
      <c r="D918" s="1"/>
      <c r="E918" s="1"/>
      <c r="F918" s="1"/>
      <c r="G918" s="1"/>
      <c r="H918" s="1"/>
    </row>
    <row r="919" spans="1:8" x14ac:dyDescent="0.35">
      <c r="A919" s="1"/>
      <c r="B919" s="1"/>
      <c r="C919" s="1"/>
      <c r="D919" s="1"/>
      <c r="E919" s="1"/>
      <c r="F919" s="1"/>
      <c r="G919" s="1"/>
      <c r="H919" s="1"/>
    </row>
    <row r="920" spans="1:8" x14ac:dyDescent="0.35">
      <c r="A920" s="1"/>
      <c r="B920" s="1"/>
      <c r="C920" s="1"/>
      <c r="D920" s="1"/>
      <c r="E920" s="1"/>
      <c r="F920" s="1"/>
      <c r="G920" s="1"/>
      <c r="H920" s="1"/>
    </row>
    <row r="921" spans="1:8" x14ac:dyDescent="0.35">
      <c r="A921" s="1"/>
      <c r="B921" s="1"/>
      <c r="C921" s="1"/>
      <c r="D921" s="1"/>
      <c r="E921" s="1"/>
      <c r="F921" s="1"/>
      <c r="G921" s="1"/>
      <c r="H921" s="1"/>
    </row>
    <row r="922" spans="1:8" x14ac:dyDescent="0.35">
      <c r="A922" s="1"/>
      <c r="B922" s="1"/>
      <c r="C922" s="1"/>
      <c r="D922" s="1"/>
      <c r="E922" s="1"/>
      <c r="F922" s="1"/>
      <c r="G922" s="1"/>
      <c r="H922" s="1"/>
    </row>
    <row r="923" spans="1:8" x14ac:dyDescent="0.35">
      <c r="A923" s="1"/>
      <c r="B923" s="1"/>
      <c r="C923" s="1"/>
      <c r="D923" s="1"/>
      <c r="E923" s="1"/>
      <c r="F923" s="1"/>
      <c r="G923" s="1"/>
      <c r="H923" s="1"/>
    </row>
    <row r="924" spans="1:8" x14ac:dyDescent="0.35">
      <c r="A924" s="1"/>
      <c r="B924" s="1"/>
      <c r="C924" s="1"/>
      <c r="D924" s="1"/>
      <c r="E924" s="1"/>
      <c r="F924" s="1"/>
      <c r="G924" s="1"/>
      <c r="H924" s="1"/>
    </row>
    <row r="925" spans="1:8" x14ac:dyDescent="0.35">
      <c r="A925" s="1"/>
      <c r="B925" s="1"/>
      <c r="C925" s="1"/>
      <c r="D925" s="1"/>
      <c r="E925" s="1"/>
      <c r="F925" s="1"/>
      <c r="G925" s="1"/>
      <c r="H925" s="1"/>
    </row>
    <row r="926" spans="1:8" x14ac:dyDescent="0.35">
      <c r="A926" s="1"/>
      <c r="B926" s="1"/>
      <c r="C926" s="1"/>
      <c r="D926" s="1"/>
      <c r="E926" s="1"/>
      <c r="F926" s="1"/>
      <c r="G926" s="1"/>
      <c r="H926" s="1"/>
    </row>
    <row r="927" spans="1:8" x14ac:dyDescent="0.35">
      <c r="A927" s="1"/>
      <c r="B927" s="1"/>
      <c r="C927" s="1"/>
      <c r="D927" s="1"/>
      <c r="E927" s="1"/>
      <c r="F927" s="1"/>
      <c r="G927" s="1"/>
      <c r="H927" s="1"/>
    </row>
    <row r="928" spans="1:8" x14ac:dyDescent="0.35">
      <c r="A928" s="1"/>
      <c r="B928" s="1"/>
      <c r="C928" s="1"/>
      <c r="D928" s="1"/>
      <c r="E928" s="1"/>
      <c r="F928" s="1"/>
      <c r="G928" s="1"/>
      <c r="H928" s="1"/>
    </row>
    <row r="929" spans="1:8" x14ac:dyDescent="0.35">
      <c r="A929" s="1"/>
      <c r="B929" s="1"/>
      <c r="C929" s="1"/>
      <c r="D929" s="1"/>
      <c r="E929" s="1"/>
      <c r="F929" s="1"/>
      <c r="G929" s="1"/>
      <c r="H929" s="1"/>
    </row>
    <row r="930" spans="1:8" x14ac:dyDescent="0.35">
      <c r="A930" s="1"/>
      <c r="B930" s="1"/>
      <c r="C930" s="1"/>
      <c r="D930" s="1"/>
      <c r="E930" s="1"/>
      <c r="F930" s="1"/>
      <c r="G930" s="1"/>
      <c r="H930" s="1"/>
    </row>
    <row r="931" spans="1:8" x14ac:dyDescent="0.35">
      <c r="A931" s="1"/>
      <c r="B931" s="1"/>
      <c r="C931" s="1"/>
      <c r="D931" s="1"/>
      <c r="E931" s="1"/>
      <c r="F931" s="1"/>
      <c r="G931" s="1"/>
      <c r="H931" s="1"/>
    </row>
    <row r="932" spans="1:8" x14ac:dyDescent="0.35">
      <c r="A932" s="1"/>
      <c r="B932" s="1"/>
      <c r="C932" s="1"/>
      <c r="D932" s="1"/>
      <c r="E932" s="1"/>
      <c r="F932" s="1"/>
      <c r="G932" s="1"/>
      <c r="H932" s="1"/>
    </row>
    <row r="933" spans="1:8" x14ac:dyDescent="0.35">
      <c r="A933" s="1"/>
      <c r="B933" s="1"/>
      <c r="C933" s="1"/>
      <c r="D933" s="1"/>
      <c r="E933" s="1"/>
      <c r="F933" s="1"/>
      <c r="G933" s="1"/>
      <c r="H933" s="1"/>
    </row>
    <row r="934" spans="1:8" x14ac:dyDescent="0.35">
      <c r="A934" s="1"/>
      <c r="B934" s="1"/>
      <c r="C934" s="1"/>
      <c r="D934" s="1"/>
      <c r="E934" s="1"/>
      <c r="F934" s="1"/>
      <c r="G934" s="1"/>
      <c r="H934" s="1"/>
    </row>
    <row r="935" spans="1:8" x14ac:dyDescent="0.35">
      <c r="A935" s="1"/>
      <c r="B935" s="1"/>
      <c r="C935" s="1"/>
      <c r="D935" s="1"/>
      <c r="E935" s="1"/>
      <c r="F935" s="1"/>
      <c r="G935" s="1"/>
      <c r="H935" s="1"/>
    </row>
    <row r="936" spans="1:8" x14ac:dyDescent="0.35">
      <c r="A936" s="1"/>
      <c r="B936" s="1"/>
      <c r="C936" s="1"/>
      <c r="D936" s="1"/>
      <c r="E936" s="1"/>
      <c r="F936" s="1"/>
      <c r="G936" s="1"/>
      <c r="H936" s="1"/>
    </row>
    <row r="937" spans="1:8" x14ac:dyDescent="0.35">
      <c r="A937" s="1"/>
      <c r="B937" s="1"/>
      <c r="C937" s="1"/>
      <c r="D937" s="1"/>
      <c r="E937" s="1"/>
      <c r="F937" s="1"/>
      <c r="G937" s="1"/>
      <c r="H937" s="1"/>
    </row>
    <row r="938" spans="1:8" x14ac:dyDescent="0.35">
      <c r="A938" s="1"/>
      <c r="B938" s="1"/>
      <c r="C938" s="1"/>
      <c r="D938" s="1"/>
      <c r="E938" s="1"/>
      <c r="F938" s="1"/>
      <c r="G938" s="1"/>
      <c r="H938" s="1"/>
    </row>
    <row r="939" spans="1:8" x14ac:dyDescent="0.35">
      <c r="A939" s="1"/>
      <c r="B939" s="1"/>
      <c r="C939" s="1"/>
      <c r="D939" s="1"/>
      <c r="E939" s="1"/>
      <c r="F939" s="1"/>
      <c r="G939" s="1"/>
      <c r="H939" s="1"/>
    </row>
    <row r="940" spans="1:8" x14ac:dyDescent="0.35">
      <c r="A940" s="1"/>
      <c r="B940" s="1"/>
      <c r="C940" s="1"/>
      <c r="D940" s="1"/>
      <c r="E940" s="1"/>
      <c r="F940" s="1"/>
      <c r="G940" s="1"/>
      <c r="H940" s="1"/>
    </row>
    <row r="941" spans="1:8" x14ac:dyDescent="0.35">
      <c r="A941" s="1"/>
      <c r="B941" s="1"/>
      <c r="C941" s="1"/>
      <c r="D941" s="1"/>
      <c r="E941" s="1"/>
      <c r="F941" s="1"/>
      <c r="G941" s="1"/>
      <c r="H941" s="1"/>
    </row>
    <row r="942" spans="1:8" x14ac:dyDescent="0.35">
      <c r="A942" s="1"/>
      <c r="B942" s="1"/>
      <c r="C942" s="1"/>
      <c r="D942" s="1"/>
      <c r="E942" s="1"/>
      <c r="F942" s="1"/>
      <c r="G942" s="1"/>
      <c r="H942" s="1"/>
    </row>
    <row r="943" spans="1:8" x14ac:dyDescent="0.35">
      <c r="A943" s="1"/>
      <c r="B943" s="1"/>
      <c r="C943" s="1"/>
      <c r="D943" s="1"/>
      <c r="E943" s="1"/>
      <c r="F943" s="1"/>
      <c r="G943" s="1"/>
      <c r="H943" s="1"/>
    </row>
    <row r="944" spans="1:8" x14ac:dyDescent="0.35">
      <c r="A944" s="1"/>
      <c r="B944" s="1"/>
      <c r="C944" s="1"/>
      <c r="D944" s="1"/>
      <c r="E944" s="1"/>
      <c r="F944" s="1"/>
      <c r="G944" s="1"/>
      <c r="H944" s="1"/>
    </row>
    <row r="945" spans="1:8" x14ac:dyDescent="0.35">
      <c r="A945" s="1"/>
      <c r="B945" s="1"/>
      <c r="C945" s="1"/>
      <c r="D945" s="1"/>
      <c r="E945" s="1"/>
      <c r="F945" s="1"/>
      <c r="G945" s="1"/>
      <c r="H945" s="1"/>
    </row>
    <row r="946" spans="1:8" x14ac:dyDescent="0.35">
      <c r="A946" s="1"/>
      <c r="B946" s="1"/>
      <c r="C946" s="1"/>
      <c r="D946" s="1"/>
      <c r="E946" s="1"/>
      <c r="F946" s="1"/>
      <c r="G946" s="1"/>
      <c r="H946" s="1"/>
    </row>
    <row r="947" spans="1:8" x14ac:dyDescent="0.35">
      <c r="A947" s="1"/>
      <c r="B947" s="1"/>
      <c r="C947" s="1"/>
      <c r="D947" s="1"/>
      <c r="E947" s="1"/>
      <c r="F947" s="1"/>
      <c r="G947" s="1"/>
      <c r="H947" s="1"/>
    </row>
    <row r="948" spans="1:8" x14ac:dyDescent="0.35">
      <c r="A948" s="1"/>
      <c r="B948" s="1"/>
      <c r="C948" s="1"/>
      <c r="D948" s="1"/>
      <c r="E948" s="1"/>
      <c r="F948" s="1"/>
      <c r="G948" s="1"/>
      <c r="H948" s="1"/>
    </row>
    <row r="949" spans="1:8" x14ac:dyDescent="0.35">
      <c r="A949" s="1"/>
      <c r="B949" s="1"/>
      <c r="C949" s="1"/>
      <c r="D949" s="1"/>
      <c r="E949" s="1"/>
      <c r="F949" s="1"/>
      <c r="G949" s="1"/>
      <c r="H949" s="1"/>
    </row>
    <row r="950" spans="1:8" x14ac:dyDescent="0.35">
      <c r="A950" s="1"/>
      <c r="B950" s="1"/>
      <c r="C950" s="1"/>
      <c r="D950" s="1"/>
      <c r="E950" s="1"/>
      <c r="F950" s="1"/>
      <c r="G950" s="1"/>
      <c r="H950" s="1"/>
    </row>
    <row r="951" spans="1:8" x14ac:dyDescent="0.35">
      <c r="A951" s="1"/>
      <c r="B951" s="1"/>
      <c r="C951" s="1"/>
      <c r="D951" s="1"/>
      <c r="E951" s="1"/>
      <c r="F951" s="1"/>
      <c r="G951" s="1"/>
      <c r="H951" s="1"/>
    </row>
    <row r="952" spans="1:8" x14ac:dyDescent="0.35">
      <c r="A952" s="1"/>
      <c r="B952" s="1"/>
      <c r="C952" s="1"/>
      <c r="D952" s="1"/>
      <c r="E952" s="1"/>
      <c r="F952" s="1"/>
      <c r="G952" s="1"/>
      <c r="H952" s="1"/>
    </row>
    <row r="953" spans="1:8" x14ac:dyDescent="0.35">
      <c r="A953" s="1"/>
      <c r="B953" s="1"/>
      <c r="C953" s="1"/>
      <c r="D953" s="1"/>
      <c r="E953" s="1"/>
      <c r="F953" s="1"/>
      <c r="G953" s="1"/>
      <c r="H953" s="1"/>
    </row>
    <row r="954" spans="1:8" x14ac:dyDescent="0.35">
      <c r="A954" s="1"/>
      <c r="B954" s="1"/>
      <c r="C954" s="1"/>
      <c r="D954" s="1"/>
      <c r="E954" s="1"/>
      <c r="F954" s="1"/>
      <c r="G954" s="1"/>
      <c r="H954" s="1"/>
    </row>
    <row r="955" spans="1:8" x14ac:dyDescent="0.35">
      <c r="A955" s="1"/>
      <c r="B955" s="1"/>
      <c r="C955" s="1"/>
      <c r="D955" s="1"/>
      <c r="E955" s="1"/>
      <c r="F955" s="1"/>
      <c r="G955" s="1"/>
      <c r="H955" s="1"/>
    </row>
    <row r="956" spans="1:8" x14ac:dyDescent="0.35">
      <c r="A956" s="1"/>
      <c r="B956" s="1"/>
      <c r="C956" s="1"/>
      <c r="D956" s="1"/>
      <c r="E956" s="1"/>
      <c r="F956" s="1"/>
      <c r="G956" s="1"/>
      <c r="H956" s="1"/>
    </row>
    <row r="957" spans="1:8" x14ac:dyDescent="0.35">
      <c r="A957" s="1"/>
      <c r="B957" s="1"/>
      <c r="C957" s="1"/>
      <c r="D957" s="1"/>
      <c r="E957" s="1"/>
      <c r="F957" s="1"/>
      <c r="G957" s="1"/>
      <c r="H957" s="1"/>
    </row>
    <row r="958" spans="1:8" x14ac:dyDescent="0.35">
      <c r="A958" s="1"/>
      <c r="B958" s="1"/>
      <c r="C958" s="1"/>
      <c r="D958" s="1"/>
      <c r="E958" s="1"/>
      <c r="F958" s="1"/>
      <c r="G958" s="1"/>
      <c r="H958" s="1"/>
    </row>
    <row r="959" spans="1:8" x14ac:dyDescent="0.35">
      <c r="A959" s="1"/>
      <c r="B959" s="1"/>
      <c r="C959" s="1"/>
      <c r="D959" s="1"/>
      <c r="E959" s="1"/>
      <c r="F959" s="1"/>
      <c r="G959" s="1"/>
      <c r="H959" s="1"/>
    </row>
    <row r="960" spans="1:8" x14ac:dyDescent="0.35">
      <c r="A960" s="1"/>
      <c r="B960" s="1"/>
      <c r="C960" s="1"/>
      <c r="D960" s="1"/>
      <c r="E960" s="1"/>
      <c r="F960" s="1"/>
      <c r="G960" s="1"/>
      <c r="H960" s="1"/>
    </row>
    <row r="961" spans="1:8" x14ac:dyDescent="0.35">
      <c r="A961" s="1"/>
      <c r="B961" s="1"/>
      <c r="C961" s="1"/>
      <c r="D961" s="1"/>
      <c r="E961" s="1"/>
      <c r="F961" s="1"/>
      <c r="G961" s="1"/>
      <c r="H961" s="1"/>
    </row>
    <row r="962" spans="1:8" x14ac:dyDescent="0.35">
      <c r="A962" s="1"/>
      <c r="B962" s="1"/>
      <c r="C962" s="1"/>
      <c r="D962" s="1"/>
      <c r="E962" s="1"/>
      <c r="F962" s="1"/>
      <c r="G962" s="1"/>
      <c r="H962" s="1"/>
    </row>
    <row r="963" spans="1:8" x14ac:dyDescent="0.35">
      <c r="A963" s="1"/>
      <c r="B963" s="1"/>
      <c r="C963" s="1"/>
      <c r="D963" s="1"/>
      <c r="E963" s="1"/>
      <c r="F963" s="1"/>
      <c r="G963" s="1"/>
      <c r="H963" s="1"/>
    </row>
    <row r="964" spans="1:8" x14ac:dyDescent="0.35">
      <c r="A964" s="1"/>
      <c r="B964" s="1"/>
      <c r="C964" s="1"/>
      <c r="D964" s="1"/>
      <c r="E964" s="1"/>
      <c r="F964" s="1"/>
      <c r="G964" s="1"/>
      <c r="H964" s="1"/>
    </row>
  </sheetData>
  <sheetProtection algorithmName="SHA-512" hashValue="EAsXeG3nm99JgNrUoFlJyhWoYN3sJydp/kerfOyaF0bTWkLq2qInO/sVbUPMEIWoPp4A3Y6uHvTMOd9qjAmr+w==" saltValue="Bpdd9JJNfRihAx5b8fk66A==" spinCount="100000" sheet="1" objects="1" scenarios="1"/>
  <phoneticPr fontId="25" type="noConversion"/>
  <printOptions horizontalCentered="1" verticalCentered="1"/>
  <pageMargins left="0.23622047244094491" right="0.23622047244094491" top="0.74803149606299213" bottom="0.74803149606299213" header="0" footer="0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6"/>
  <sheetViews>
    <sheetView workbookViewId="0">
      <selection activeCell="F2" sqref="F2"/>
    </sheetView>
  </sheetViews>
  <sheetFormatPr defaultColWidth="11.07421875" defaultRowHeight="15" customHeight="1" x14ac:dyDescent="0.35"/>
  <cols>
    <col min="1" max="1" width="30.07421875" customWidth="1"/>
    <col min="2" max="2" width="22" customWidth="1"/>
    <col min="7" max="7" width="12.3046875" bestFit="1" customWidth="1"/>
  </cols>
  <sheetData>
    <row r="1" spans="1:7" ht="15" customHeight="1" x14ac:dyDescent="0.35">
      <c r="A1" s="1" t="s">
        <v>172</v>
      </c>
      <c r="B1" s="1" t="s">
        <v>173</v>
      </c>
      <c r="C1" s="1" t="s">
        <v>174</v>
      </c>
      <c r="D1" s="1" t="s">
        <v>175</v>
      </c>
      <c r="E1" s="1" t="s">
        <v>176</v>
      </c>
      <c r="F1" s="1" t="s">
        <v>177</v>
      </c>
    </row>
    <row r="2" spans="1:7" ht="15" customHeight="1" x14ac:dyDescent="0.35">
      <c r="A2" s="309" t="s">
        <v>178</v>
      </c>
      <c r="B2" s="232" t="e">
        <f>('Tarieven Inkoop 2025'!#REF!)</f>
        <v>#REF!</v>
      </c>
      <c r="C2" s="233" t="e">
        <f>('Tarieven Inkoop 2025'!#REF!)</f>
        <v>#REF!</v>
      </c>
      <c r="D2" s="233" t="e">
        <f>('Tarieven Inkoop 2025'!#REF!)</f>
        <v>#REF!</v>
      </c>
      <c r="E2" s="233" t="e">
        <f>('Tarieven Inkoop 2025'!#REF!)</f>
        <v>#REF!</v>
      </c>
      <c r="F2" s="234" t="e">
        <f>('Tarieven Inkoop 2025'!#REF!)</f>
        <v>#REF!</v>
      </c>
    </row>
    <row r="3" spans="1:7" ht="15" customHeight="1" x14ac:dyDescent="0.35">
      <c r="A3" s="235" t="s">
        <v>179</v>
      </c>
      <c r="B3" s="310" t="e">
        <f>('Tarieven Inkoop 2025'!#REF!)</f>
        <v>#REF!</v>
      </c>
      <c r="C3" s="310" t="e">
        <f>('Tarieven Inkoop 2025'!#REF!)</f>
        <v>#REF!</v>
      </c>
      <c r="D3" s="310" t="e">
        <f>('Tarieven Inkoop 2025'!#REF!)</f>
        <v>#REF!</v>
      </c>
      <c r="E3" s="310" t="e">
        <f>('Tarieven Inkoop 2025'!#REF!)</f>
        <v>#REF!</v>
      </c>
      <c r="F3" s="310" t="e">
        <f>('Tarieven Inkoop 2025'!#REF!)</f>
        <v>#REF!</v>
      </c>
      <c r="G3" s="310" t="e">
        <f>SUM(B3:F3)</f>
        <v>#REF!</v>
      </c>
    </row>
    <row r="5" spans="1:7" ht="15" customHeight="1" x14ac:dyDescent="0.35">
      <c r="A5" s="1" t="s">
        <v>180</v>
      </c>
      <c r="B5" s="310" t="e">
        <f t="shared" ref="B5:F5" si="0">B3-B2</f>
        <v>#REF!</v>
      </c>
      <c r="C5" s="310" t="e">
        <f t="shared" si="0"/>
        <v>#REF!</v>
      </c>
      <c r="D5" s="310" t="e">
        <f t="shared" si="0"/>
        <v>#REF!</v>
      </c>
      <c r="E5" s="310" t="e">
        <f t="shared" si="0"/>
        <v>#REF!</v>
      </c>
      <c r="F5" s="310" t="e">
        <f t="shared" si="0"/>
        <v>#REF!</v>
      </c>
    </row>
    <row r="6" spans="1:7" ht="15" customHeight="1" x14ac:dyDescent="0.35">
      <c r="A6" s="1" t="s">
        <v>181</v>
      </c>
      <c r="B6" s="311" t="e">
        <f t="shared" ref="B6:F6" si="1">B5/B2</f>
        <v>#REF!</v>
      </c>
      <c r="C6" s="311" t="e">
        <f t="shared" si="1"/>
        <v>#REF!</v>
      </c>
      <c r="D6" s="311" t="e">
        <f t="shared" si="1"/>
        <v>#REF!</v>
      </c>
      <c r="E6" s="311" t="e">
        <f t="shared" si="1"/>
        <v>#REF!</v>
      </c>
      <c r="F6" s="311" t="e">
        <f t="shared" si="1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4A9D-0D0D-459D-8C61-06CD248E2EB7}">
  <dimension ref="A1:BC1003"/>
  <sheetViews>
    <sheetView topLeftCell="AN1" workbookViewId="0">
      <selection activeCell="BA1" sqref="BA1:BA1048576"/>
    </sheetView>
  </sheetViews>
  <sheetFormatPr defaultColWidth="11.07421875" defaultRowHeight="15" customHeight="1" x14ac:dyDescent="0.35"/>
  <cols>
    <col min="1" max="1" width="7.53515625" customWidth="1"/>
    <col min="2" max="2" width="15.84375" customWidth="1"/>
    <col min="3" max="3" width="31.69140625" customWidth="1"/>
    <col min="4" max="4" width="10.53515625" customWidth="1"/>
    <col min="5" max="7" width="12.84375" customWidth="1"/>
    <col min="8" max="8" width="9.4609375" customWidth="1"/>
    <col min="9" max="9" width="49" bestFit="1" customWidth="1"/>
    <col min="10" max="10" width="29.84375" customWidth="1"/>
    <col min="11" max="11" width="10.4609375" customWidth="1"/>
    <col min="12" max="12" width="12" customWidth="1"/>
    <col min="13" max="13" width="11.53515625" customWidth="1"/>
    <col min="14" max="14" width="27.84375" customWidth="1"/>
    <col min="15" max="15" width="10.4609375" customWidth="1"/>
    <col min="16" max="16" width="13.07421875" customWidth="1"/>
    <col min="18" max="18" width="12.69140625" bestFit="1" customWidth="1"/>
    <col min="19" max="19" width="12" customWidth="1"/>
    <col min="28" max="28" width="12.07421875" bestFit="1" customWidth="1"/>
    <col min="31" max="31" width="12.07421875" bestFit="1" customWidth="1"/>
    <col min="32" max="32" width="17.4609375" bestFit="1" customWidth="1"/>
    <col min="33" max="33" width="12.07421875" bestFit="1" customWidth="1"/>
    <col min="34" max="34" width="15.69140625" bestFit="1" customWidth="1"/>
    <col min="37" max="37" width="16.07421875" bestFit="1" customWidth="1"/>
    <col min="40" max="40" width="16.07421875" bestFit="1" customWidth="1"/>
    <col min="43" max="43" width="16.07421875" bestFit="1" customWidth="1"/>
    <col min="46" max="46" width="16.07421875" bestFit="1" customWidth="1"/>
    <col min="49" max="49" width="16.07421875" bestFit="1" customWidth="1"/>
    <col min="52" max="52" width="16.07421875" bestFit="1" customWidth="1"/>
  </cols>
  <sheetData>
    <row r="1" spans="1:53" ht="15.5" x14ac:dyDescent="0.35">
      <c r="A1" s="312"/>
      <c r="B1" s="313"/>
      <c r="C1" s="313"/>
      <c r="D1" s="313"/>
      <c r="E1" s="269"/>
      <c r="F1" s="313"/>
      <c r="G1" s="313"/>
      <c r="H1" s="314"/>
      <c r="I1" s="314"/>
      <c r="J1" s="314"/>
      <c r="K1" s="314"/>
      <c r="L1" s="314"/>
      <c r="M1" s="314"/>
      <c r="N1" s="315"/>
      <c r="O1" s="1"/>
      <c r="P1" s="2"/>
    </row>
    <row r="2" spans="1:53" ht="28.5" x14ac:dyDescent="0.65">
      <c r="A2" s="745" t="s">
        <v>182</v>
      </c>
      <c r="B2" s="746"/>
      <c r="C2" s="746"/>
      <c r="D2" s="303"/>
      <c r="E2" s="270"/>
      <c r="F2" s="303"/>
      <c r="G2" s="303"/>
      <c r="H2" s="316"/>
      <c r="I2" s="316"/>
      <c r="J2" s="317"/>
      <c r="K2" s="316"/>
      <c r="L2" s="316"/>
      <c r="M2" s="316"/>
      <c r="N2" s="318" t="s">
        <v>183</v>
      </c>
      <c r="O2" s="1"/>
      <c r="P2" s="2"/>
    </row>
    <row r="3" spans="1:53" ht="15.5" x14ac:dyDescent="0.35">
      <c r="A3" s="747"/>
      <c r="B3" s="746"/>
      <c r="C3" s="746"/>
      <c r="D3" s="303"/>
      <c r="E3" s="270"/>
      <c r="F3" s="303"/>
      <c r="G3" s="303"/>
      <c r="H3" s="316"/>
      <c r="I3" s="316"/>
      <c r="J3" s="316"/>
      <c r="K3" s="316"/>
      <c r="L3" s="316"/>
      <c r="M3" s="316"/>
      <c r="N3" s="319"/>
      <c r="O3" s="1"/>
      <c r="P3" s="2"/>
    </row>
    <row r="4" spans="1:53" ht="15.5" x14ac:dyDescent="0.35">
      <c r="A4" s="320"/>
      <c r="B4" s="321"/>
      <c r="C4" s="303"/>
      <c r="D4" s="303"/>
      <c r="E4" s="270"/>
      <c r="F4" s="322"/>
      <c r="G4" s="303"/>
      <c r="H4" s="316"/>
      <c r="I4" s="316"/>
      <c r="J4" s="316"/>
      <c r="K4" s="316"/>
      <c r="L4" s="316"/>
      <c r="M4" s="316"/>
      <c r="N4" s="319"/>
      <c r="O4" s="1"/>
      <c r="P4" s="2"/>
    </row>
    <row r="5" spans="1:53" ht="15.5" x14ac:dyDescent="0.35">
      <c r="A5" s="320"/>
      <c r="B5" s="321"/>
      <c r="C5" s="303"/>
      <c r="D5" s="303"/>
      <c r="E5" s="270"/>
      <c r="F5" s="322"/>
      <c r="G5" s="303"/>
      <c r="H5" s="316"/>
      <c r="I5" s="316"/>
      <c r="J5" s="316"/>
      <c r="K5" s="316"/>
      <c r="L5" s="316"/>
      <c r="M5" s="316"/>
      <c r="N5" s="319"/>
      <c r="O5" s="1"/>
      <c r="P5" s="2"/>
    </row>
    <row r="6" spans="1:53" ht="40.5" customHeight="1" x14ac:dyDescent="0.35">
      <c r="A6" s="303"/>
      <c r="B6" s="303"/>
      <c r="C6" s="303"/>
      <c r="D6" s="303"/>
      <c r="E6" s="270"/>
      <c r="F6" s="303"/>
      <c r="G6" s="303"/>
      <c r="H6" s="316"/>
      <c r="I6" s="316"/>
      <c r="J6" s="316"/>
      <c r="K6" s="316"/>
      <c r="L6" s="316"/>
      <c r="M6" s="316"/>
      <c r="N6" s="319"/>
      <c r="O6" s="1"/>
      <c r="P6" s="30"/>
      <c r="Q6" s="247" t="s">
        <v>184</v>
      </c>
      <c r="AI6" s="247" t="s">
        <v>185</v>
      </c>
    </row>
    <row r="7" spans="1:53" ht="39" x14ac:dyDescent="0.35">
      <c r="A7" s="3" t="s">
        <v>1</v>
      </c>
      <c r="B7" s="4" t="s">
        <v>2</v>
      </c>
      <c r="C7" s="4" t="s">
        <v>3</v>
      </c>
      <c r="D7" s="4" t="s">
        <v>186</v>
      </c>
      <c r="E7" s="5" t="s">
        <v>187</v>
      </c>
      <c r="F7" s="5" t="s">
        <v>188</v>
      </c>
      <c r="G7" s="323" t="s">
        <v>189</v>
      </c>
      <c r="H7" s="6" t="s">
        <v>1</v>
      </c>
      <c r="I7" s="7" t="s">
        <v>2</v>
      </c>
      <c r="J7" s="7" t="s">
        <v>3</v>
      </c>
      <c r="K7" s="7" t="s">
        <v>190</v>
      </c>
      <c r="L7" s="7" t="s">
        <v>4</v>
      </c>
      <c r="M7" s="8" t="s">
        <v>191</v>
      </c>
      <c r="N7" s="9" t="s">
        <v>192</v>
      </c>
      <c r="O7" s="305"/>
      <c r="P7" s="324" t="s">
        <v>186</v>
      </c>
      <c r="Q7" s="240" t="s">
        <v>193</v>
      </c>
      <c r="R7" s="265" t="s">
        <v>194</v>
      </c>
      <c r="S7" s="266" t="s">
        <v>195</v>
      </c>
      <c r="T7" s="265" t="s">
        <v>196</v>
      </c>
      <c r="U7" s="267" t="s">
        <v>197</v>
      </c>
      <c r="V7" s="266" t="s">
        <v>198</v>
      </c>
      <c r="W7" s="265" t="s">
        <v>199</v>
      </c>
      <c r="X7" s="267" t="s">
        <v>200</v>
      </c>
      <c r="Y7" s="266" t="s">
        <v>201</v>
      </c>
      <c r="Z7" s="265" t="s">
        <v>202</v>
      </c>
      <c r="AA7" s="267" t="s">
        <v>203</v>
      </c>
      <c r="AB7" s="266" t="s">
        <v>204</v>
      </c>
      <c r="AC7" s="265" t="s">
        <v>205</v>
      </c>
      <c r="AD7" s="267" t="s">
        <v>206</v>
      </c>
      <c r="AE7" s="267" t="s">
        <v>207</v>
      </c>
      <c r="AF7" s="268" t="s">
        <v>208</v>
      </c>
      <c r="AG7" s="266" t="s">
        <v>209</v>
      </c>
      <c r="AH7" s="266" t="s">
        <v>210</v>
      </c>
      <c r="AI7" s="289" t="s">
        <v>193</v>
      </c>
      <c r="AJ7" s="290" t="s">
        <v>194</v>
      </c>
      <c r="AK7" s="291" t="s">
        <v>195</v>
      </c>
      <c r="AL7" s="290" t="s">
        <v>196</v>
      </c>
      <c r="AM7" s="292" t="s">
        <v>197</v>
      </c>
      <c r="AN7" s="291" t="s">
        <v>198</v>
      </c>
      <c r="AO7" s="290" t="s">
        <v>199</v>
      </c>
      <c r="AP7" s="292" t="s">
        <v>200</v>
      </c>
      <c r="AQ7" s="291" t="s">
        <v>201</v>
      </c>
      <c r="AR7" s="290" t="s">
        <v>202</v>
      </c>
      <c r="AS7" s="292" t="s">
        <v>203</v>
      </c>
      <c r="AT7" s="291" t="s">
        <v>204</v>
      </c>
      <c r="AU7" s="290" t="s">
        <v>205</v>
      </c>
      <c r="AV7" s="292" t="s">
        <v>206</v>
      </c>
      <c r="AW7" s="291" t="s">
        <v>207</v>
      </c>
      <c r="AX7" s="293" t="s">
        <v>208</v>
      </c>
      <c r="AY7" s="291" t="s">
        <v>209</v>
      </c>
      <c r="AZ7" s="291" t="s">
        <v>210</v>
      </c>
    </row>
    <row r="8" spans="1:53" ht="15.5" x14ac:dyDescent="0.35">
      <c r="A8" s="325">
        <v>1</v>
      </c>
      <c r="B8" s="748" t="s">
        <v>6</v>
      </c>
      <c r="C8" s="719"/>
      <c r="D8" s="719"/>
      <c r="E8" s="270"/>
      <c r="F8" s="303"/>
      <c r="G8" s="303"/>
      <c r="H8" s="326">
        <v>1</v>
      </c>
      <c r="I8" s="749" t="s">
        <v>6</v>
      </c>
      <c r="J8" s="719"/>
      <c r="K8" s="719"/>
      <c r="L8" s="719"/>
      <c r="M8" s="327"/>
      <c r="N8" s="10"/>
      <c r="O8" s="1"/>
      <c r="P8" s="324"/>
      <c r="Q8" s="241"/>
      <c r="R8" s="242"/>
      <c r="S8" s="243"/>
      <c r="T8" s="241"/>
      <c r="U8" s="242"/>
      <c r="V8" s="243"/>
      <c r="W8" s="241"/>
      <c r="X8" s="242"/>
      <c r="Y8" s="243"/>
      <c r="Z8" s="241"/>
      <c r="AA8" s="242"/>
      <c r="AB8" s="243"/>
      <c r="AC8" s="241"/>
      <c r="AD8" s="242"/>
      <c r="AE8" s="242"/>
      <c r="AF8" s="241"/>
      <c r="AG8" s="242"/>
      <c r="AH8" s="243"/>
      <c r="AI8" s="241"/>
      <c r="AJ8" s="242"/>
      <c r="AK8" s="243"/>
      <c r="AL8" s="241"/>
      <c r="AM8" s="242"/>
      <c r="AN8" s="243"/>
      <c r="AO8" s="241"/>
      <c r="AP8" s="242"/>
      <c r="AQ8" s="243"/>
      <c r="AR8" s="241"/>
      <c r="AS8" s="242"/>
      <c r="AT8" s="243"/>
      <c r="AU8" s="241"/>
      <c r="AV8" s="242"/>
      <c r="AW8" s="243"/>
      <c r="AX8" s="241"/>
      <c r="AY8" s="242"/>
      <c r="AZ8" s="243"/>
    </row>
    <row r="9" spans="1:53" ht="15.5" x14ac:dyDescent="0.35">
      <c r="A9" s="11" t="s">
        <v>7</v>
      </c>
      <c r="B9" s="12" t="s">
        <v>8</v>
      </c>
      <c r="C9" s="12"/>
      <c r="D9" s="13"/>
      <c r="E9" s="14"/>
      <c r="F9" s="15"/>
      <c r="G9" s="328"/>
      <c r="H9" s="16" t="s">
        <v>7</v>
      </c>
      <c r="I9" s="329">
        <v>2022</v>
      </c>
      <c r="J9" s="329"/>
      <c r="K9" s="330"/>
      <c r="L9" s="330"/>
      <c r="M9" s="330"/>
      <c r="N9" s="17"/>
      <c r="O9" s="1"/>
      <c r="P9" s="324"/>
      <c r="Q9" s="241"/>
      <c r="R9" s="242"/>
      <c r="S9" s="243"/>
      <c r="T9" s="241"/>
      <c r="U9" s="242"/>
      <c r="V9" s="243"/>
      <c r="W9" s="241"/>
      <c r="X9" s="242"/>
      <c r="Y9" s="243"/>
      <c r="Z9" s="241"/>
      <c r="AA9" s="242"/>
      <c r="AB9" s="243"/>
      <c r="AC9" s="241"/>
      <c r="AD9" s="242"/>
      <c r="AE9" s="242"/>
      <c r="AF9" s="241"/>
      <c r="AG9" s="242"/>
      <c r="AH9" s="243"/>
      <c r="AI9" s="241"/>
      <c r="AJ9" s="242"/>
      <c r="AK9" s="243"/>
      <c r="AL9" s="241"/>
      <c r="AM9" s="242"/>
      <c r="AN9" s="243"/>
      <c r="AO9" s="241"/>
      <c r="AP9" s="242"/>
      <c r="AQ9" s="243"/>
      <c r="AR9" s="241"/>
      <c r="AS9" s="242"/>
      <c r="AT9" s="243"/>
      <c r="AU9" s="241"/>
      <c r="AV9" s="242"/>
      <c r="AW9" s="243"/>
      <c r="AX9" s="241"/>
      <c r="AY9" s="242"/>
      <c r="AZ9" s="243"/>
    </row>
    <row r="10" spans="1:53" ht="15.5" x14ac:dyDescent="0.35">
      <c r="A10" s="701" t="s">
        <v>7</v>
      </c>
      <c r="B10" s="704" t="s">
        <v>8</v>
      </c>
      <c r="C10" s="18" t="s">
        <v>211</v>
      </c>
      <c r="D10" s="19">
        <v>45001</v>
      </c>
      <c r="E10" s="271">
        <v>96.5</v>
      </c>
      <c r="F10" s="57">
        <v>98.932825199999996</v>
      </c>
      <c r="G10" s="405" t="s">
        <v>212</v>
      </c>
      <c r="H10" s="714" t="s">
        <v>7</v>
      </c>
      <c r="I10" s="744" t="s">
        <v>8</v>
      </c>
      <c r="J10" s="750"/>
      <c r="K10" s="722"/>
      <c r="L10" s="723"/>
      <c r="M10" s="21"/>
      <c r="N10" s="738" t="s">
        <v>212</v>
      </c>
      <c r="O10" s="1"/>
      <c r="P10" s="331" t="s">
        <v>213</v>
      </c>
      <c r="Q10" s="241"/>
      <c r="R10" s="242"/>
      <c r="S10" s="243"/>
      <c r="T10" s="241"/>
      <c r="U10" s="242"/>
      <c r="V10" s="243"/>
      <c r="W10" s="241"/>
      <c r="X10" s="242"/>
      <c r="Y10" s="243"/>
      <c r="Z10" s="241"/>
      <c r="AA10" s="242"/>
      <c r="AB10" s="243"/>
      <c r="AC10" s="241"/>
      <c r="AD10" s="242"/>
      <c r="AE10" s="242"/>
      <c r="AF10" s="262"/>
      <c r="AG10" s="243"/>
      <c r="AH10" s="243"/>
      <c r="AI10" s="241"/>
      <c r="AJ10" s="242"/>
      <c r="AK10" s="243"/>
      <c r="AL10" s="241"/>
      <c r="AM10" s="242"/>
      <c r="AN10" s="243"/>
      <c r="AO10" s="241"/>
      <c r="AP10" s="242"/>
      <c r="AQ10" s="243"/>
      <c r="AR10" s="241"/>
      <c r="AS10" s="242"/>
      <c r="AT10" s="243"/>
      <c r="AU10" s="241"/>
      <c r="AV10" s="242"/>
      <c r="AW10" s="243"/>
      <c r="AX10" s="241"/>
      <c r="AY10" s="242"/>
      <c r="AZ10" s="243"/>
    </row>
    <row r="11" spans="1:53" ht="15.5" x14ac:dyDescent="0.35">
      <c r="A11" s="703"/>
      <c r="B11" s="706"/>
      <c r="C11" s="22" t="s">
        <v>214</v>
      </c>
      <c r="D11" s="23">
        <v>45000</v>
      </c>
      <c r="E11" s="271">
        <v>86.34</v>
      </c>
      <c r="F11" s="57">
        <v>88.518843599999997</v>
      </c>
      <c r="G11" s="405" t="s">
        <v>212</v>
      </c>
      <c r="H11" s="694"/>
      <c r="I11" s="696"/>
      <c r="J11" s="751"/>
      <c r="K11" s="732"/>
      <c r="L11" s="728"/>
      <c r="M11" s="21"/>
      <c r="N11" s="739"/>
      <c r="O11" s="1"/>
      <c r="P11" s="331" t="s">
        <v>215</v>
      </c>
      <c r="Q11" s="241"/>
      <c r="R11" s="242"/>
      <c r="S11" s="243"/>
      <c r="T11" s="241"/>
      <c r="U11" s="242"/>
      <c r="V11" s="243"/>
      <c r="W11" s="241"/>
      <c r="X11" s="242"/>
      <c r="Y11" s="243"/>
      <c r="Z11" s="241"/>
      <c r="AA11" s="242"/>
      <c r="AB11" s="243"/>
      <c r="AC11" s="241"/>
      <c r="AD11" s="242"/>
      <c r="AE11" s="242"/>
      <c r="AF11" s="262"/>
      <c r="AG11" s="243"/>
      <c r="AH11" s="243"/>
      <c r="AI11" s="241"/>
      <c r="AJ11" s="242"/>
      <c r="AK11" s="243"/>
      <c r="AL11" s="241"/>
      <c r="AM11" s="242"/>
      <c r="AN11" s="243"/>
      <c r="AO11" s="241"/>
      <c r="AP11" s="242"/>
      <c r="AQ11" s="243"/>
      <c r="AR11" s="241"/>
      <c r="AS11" s="242"/>
      <c r="AT11" s="243"/>
      <c r="AU11" s="241"/>
      <c r="AV11" s="242"/>
      <c r="AW11" s="243"/>
      <c r="AX11" s="241"/>
      <c r="AY11" s="242"/>
      <c r="AZ11" s="243"/>
    </row>
    <row r="12" spans="1:53" ht="15.5" x14ac:dyDescent="0.35">
      <c r="A12" s="11" t="s">
        <v>11</v>
      </c>
      <c r="B12" s="12" t="s">
        <v>12</v>
      </c>
      <c r="C12" s="12"/>
      <c r="D12" s="13"/>
      <c r="E12" s="272"/>
      <c r="F12" s="25"/>
      <c r="G12" s="25"/>
      <c r="H12" s="26" t="s">
        <v>11</v>
      </c>
      <c r="I12" s="27" t="s">
        <v>12</v>
      </c>
      <c r="J12" s="740"/>
      <c r="K12" s="741"/>
      <c r="L12" s="742"/>
      <c r="M12" s="28"/>
      <c r="N12" s="29"/>
      <c r="O12" s="1"/>
      <c r="P12" s="332"/>
      <c r="Q12" s="241"/>
      <c r="R12" s="242"/>
      <c r="S12" s="243"/>
      <c r="T12" s="241"/>
      <c r="U12" s="242"/>
      <c r="V12" s="243"/>
      <c r="W12" s="241"/>
      <c r="X12" s="242"/>
      <c r="Y12" s="243"/>
      <c r="Z12" s="241"/>
      <c r="AA12" s="242"/>
      <c r="AB12" s="243"/>
      <c r="AC12" s="241"/>
      <c r="AD12" s="242"/>
      <c r="AE12" s="242"/>
      <c r="AF12" s="241"/>
      <c r="AG12" s="242"/>
      <c r="AH12" s="243"/>
      <c r="AI12" s="241"/>
      <c r="AJ12" s="242"/>
      <c r="AK12" s="243"/>
      <c r="AL12" s="241"/>
      <c r="AM12" s="242"/>
      <c r="AN12" s="243"/>
      <c r="AO12" s="241"/>
      <c r="AP12" s="242"/>
      <c r="AQ12" s="243"/>
      <c r="AR12" s="241"/>
      <c r="AS12" s="242"/>
      <c r="AT12" s="243"/>
      <c r="AU12" s="241"/>
      <c r="AV12" s="242"/>
      <c r="AW12" s="243"/>
      <c r="AX12" s="241"/>
      <c r="AY12" s="242"/>
      <c r="AZ12" s="243"/>
    </row>
    <row r="13" spans="1:53" ht="16.5" customHeight="1" x14ac:dyDescent="0.35">
      <c r="A13" s="743" t="s">
        <v>11</v>
      </c>
      <c r="B13" s="734" t="s">
        <v>12</v>
      </c>
      <c r="C13" s="18" t="s">
        <v>216</v>
      </c>
      <c r="D13" s="31" t="s">
        <v>217</v>
      </c>
      <c r="E13" s="273"/>
      <c r="F13" s="122" t="s">
        <v>218</v>
      </c>
      <c r="G13" s="32">
        <v>2.73</v>
      </c>
      <c r="H13" s="714" t="s">
        <v>11</v>
      </c>
      <c r="I13" s="744" t="s">
        <v>13</v>
      </c>
      <c r="J13" s="333"/>
      <c r="K13" s="333"/>
      <c r="L13" s="333"/>
      <c r="M13" s="334"/>
      <c r="N13" s="32" t="s">
        <v>219</v>
      </c>
      <c r="O13" s="1"/>
      <c r="P13" s="331" t="s">
        <v>217</v>
      </c>
      <c r="Q13" s="248">
        <v>172</v>
      </c>
      <c r="R13" s="249">
        <v>90605</v>
      </c>
      <c r="S13" s="250">
        <v>58245.719758859996</v>
      </c>
      <c r="T13" s="248">
        <v>47</v>
      </c>
      <c r="U13" s="249">
        <v>26497</v>
      </c>
      <c r="V13" s="250">
        <v>39850.17</v>
      </c>
      <c r="W13" s="248">
        <v>44</v>
      </c>
      <c r="X13" s="249">
        <v>29336</v>
      </c>
      <c r="Y13" s="250">
        <v>45232.07</v>
      </c>
      <c r="Z13" s="248">
        <v>227</v>
      </c>
      <c r="AA13" s="249">
        <v>121098</v>
      </c>
      <c r="AB13" s="250">
        <v>167802.87</v>
      </c>
      <c r="AC13" s="248">
        <v>151</v>
      </c>
      <c r="AD13" s="249">
        <v>83006</v>
      </c>
      <c r="AE13" s="261">
        <v>117490.13</v>
      </c>
      <c r="AF13" s="263">
        <v>641</v>
      </c>
      <c r="AG13" s="249">
        <v>350542</v>
      </c>
      <c r="AH13" s="250">
        <v>521236.54</v>
      </c>
      <c r="AI13" s="248"/>
      <c r="AJ13" s="249"/>
      <c r="AK13" s="294">
        <f>R13*$G$13</f>
        <v>247351.65</v>
      </c>
      <c r="AL13" s="248"/>
      <c r="AM13" s="249"/>
      <c r="AN13" s="294">
        <f>U13*$G$13</f>
        <v>72336.81</v>
      </c>
      <c r="AO13" s="248"/>
      <c r="AP13" s="249"/>
      <c r="AQ13" s="294">
        <f>X13*$G$13</f>
        <v>80087.28</v>
      </c>
      <c r="AR13" s="248"/>
      <c r="AS13" s="249"/>
      <c r="AT13" s="294">
        <f>AA13*$G$13</f>
        <v>330597.53999999998</v>
      </c>
      <c r="AU13" s="248"/>
      <c r="AV13" s="249"/>
      <c r="AW13" s="294">
        <f>AD13*$G$13</f>
        <v>226606.38</v>
      </c>
      <c r="AX13" s="248"/>
      <c r="AY13" s="249"/>
      <c r="AZ13" s="294">
        <f>AG13*$G$13</f>
        <v>956979.66</v>
      </c>
      <c r="BA13" s="309" t="s">
        <v>220</v>
      </c>
    </row>
    <row r="14" spans="1:53" ht="15.5" x14ac:dyDescent="0.35">
      <c r="A14" s="702"/>
      <c r="B14" s="705"/>
      <c r="C14" s="22" t="s">
        <v>221</v>
      </c>
      <c r="D14" s="71">
        <v>18001</v>
      </c>
      <c r="E14" s="271">
        <v>416.48</v>
      </c>
      <c r="F14" s="57">
        <v>426.97324559999998</v>
      </c>
      <c r="G14" s="405" t="s">
        <v>212</v>
      </c>
      <c r="H14" s="693"/>
      <c r="I14" s="695"/>
      <c r="J14" s="335"/>
      <c r="K14" s="335"/>
      <c r="L14" s="335"/>
      <c r="M14" s="336"/>
      <c r="N14" s="33" t="s">
        <v>212</v>
      </c>
      <c r="O14" s="1"/>
      <c r="P14" s="331" t="s">
        <v>222</v>
      </c>
      <c r="Q14" s="241"/>
      <c r="R14" s="242"/>
      <c r="S14" s="243"/>
      <c r="T14" s="241"/>
      <c r="U14" s="242"/>
      <c r="V14" s="243"/>
      <c r="W14" s="241"/>
      <c r="X14" s="242"/>
      <c r="Y14" s="243"/>
      <c r="Z14" s="241"/>
      <c r="AA14" s="242"/>
      <c r="AB14" s="243"/>
      <c r="AC14" s="241"/>
      <c r="AD14" s="242"/>
      <c r="AE14" s="242"/>
      <c r="AF14" s="241"/>
      <c r="AG14" s="242"/>
      <c r="AH14" s="243"/>
      <c r="AI14" s="241"/>
      <c r="AJ14" s="242"/>
      <c r="AK14" s="243"/>
      <c r="AL14" s="241"/>
      <c r="AM14" s="242"/>
      <c r="AN14" s="243"/>
      <c r="AO14" s="241"/>
      <c r="AP14" s="242"/>
      <c r="AQ14" s="243"/>
      <c r="AR14" s="241"/>
      <c r="AS14" s="242"/>
      <c r="AT14" s="243"/>
      <c r="AU14" s="241"/>
      <c r="AV14" s="242"/>
      <c r="AW14" s="243"/>
      <c r="AX14" s="241"/>
      <c r="AY14" s="242"/>
      <c r="AZ14" s="243"/>
    </row>
    <row r="15" spans="1:53" ht="15.5" x14ac:dyDescent="0.35">
      <c r="A15" s="702"/>
      <c r="B15" s="705"/>
      <c r="C15" s="22" t="s">
        <v>223</v>
      </c>
      <c r="D15" s="71">
        <v>18002</v>
      </c>
      <c r="E15" s="271">
        <v>670.43</v>
      </c>
      <c r="F15" s="57">
        <v>687.32278559999997</v>
      </c>
      <c r="G15" s="405" t="s">
        <v>212</v>
      </c>
      <c r="H15" s="693"/>
      <c r="I15" s="695"/>
      <c r="J15" s="335"/>
      <c r="K15" s="335"/>
      <c r="L15" s="335"/>
      <c r="M15" s="336"/>
      <c r="N15" s="34" t="s">
        <v>224</v>
      </c>
      <c r="O15" s="1"/>
      <c r="P15" s="331" t="s">
        <v>225</v>
      </c>
      <c r="Q15" s="241"/>
      <c r="R15" s="242"/>
      <c r="S15" s="243"/>
      <c r="T15" s="241"/>
      <c r="U15" s="242"/>
      <c r="V15" s="243"/>
      <c r="W15" s="241"/>
      <c r="X15" s="242"/>
      <c r="Y15" s="243"/>
      <c r="Z15" s="241"/>
      <c r="AA15" s="242"/>
      <c r="AB15" s="243"/>
      <c r="AC15" s="241"/>
      <c r="AD15" s="242"/>
      <c r="AE15" s="242"/>
      <c r="AF15" s="241"/>
      <c r="AG15" s="242"/>
      <c r="AH15" s="243"/>
      <c r="AI15" s="241"/>
      <c r="AJ15" s="242"/>
      <c r="AK15" s="243"/>
      <c r="AL15" s="241"/>
      <c r="AM15" s="242"/>
      <c r="AN15" s="243"/>
      <c r="AO15" s="241"/>
      <c r="AP15" s="242"/>
      <c r="AQ15" s="243"/>
      <c r="AR15" s="241"/>
      <c r="AS15" s="242"/>
      <c r="AT15" s="243"/>
      <c r="AU15" s="241"/>
      <c r="AV15" s="242"/>
      <c r="AW15" s="243"/>
      <c r="AX15" s="241"/>
      <c r="AY15" s="242"/>
      <c r="AZ15" s="243"/>
    </row>
    <row r="16" spans="1:53" ht="15.5" x14ac:dyDescent="0.35">
      <c r="A16" s="702"/>
      <c r="B16" s="705"/>
      <c r="C16" s="22" t="s">
        <v>226</v>
      </c>
      <c r="D16" s="71">
        <v>18003</v>
      </c>
      <c r="E16" s="271">
        <v>985.33</v>
      </c>
      <c r="F16" s="57">
        <v>1010.1562151999999</v>
      </c>
      <c r="G16" s="405" t="s">
        <v>212</v>
      </c>
      <c r="H16" s="693"/>
      <c r="I16" s="695"/>
      <c r="J16" s="335"/>
      <c r="K16" s="335"/>
      <c r="L16" s="335"/>
      <c r="M16" s="336"/>
      <c r="N16" s="34" t="s">
        <v>212</v>
      </c>
      <c r="O16" s="1"/>
      <c r="P16" s="331" t="s">
        <v>227</v>
      </c>
      <c r="Q16" s="241"/>
      <c r="R16" s="242"/>
      <c r="S16" s="243"/>
      <c r="T16" s="241"/>
      <c r="U16" s="242"/>
      <c r="V16" s="243"/>
      <c r="W16" s="241"/>
      <c r="X16" s="242"/>
      <c r="Y16" s="243"/>
      <c r="Z16" s="241"/>
      <c r="AA16" s="242"/>
      <c r="AB16" s="243"/>
      <c r="AC16" s="241"/>
      <c r="AD16" s="242"/>
      <c r="AE16" s="242"/>
      <c r="AF16" s="241"/>
      <c r="AG16" s="242"/>
      <c r="AH16" s="243"/>
      <c r="AI16" s="241"/>
      <c r="AJ16" s="242"/>
      <c r="AK16" s="243"/>
      <c r="AL16" s="241"/>
      <c r="AM16" s="242"/>
      <c r="AN16" s="243"/>
      <c r="AO16" s="241"/>
      <c r="AP16" s="242"/>
      <c r="AQ16" s="243"/>
      <c r="AR16" s="241"/>
      <c r="AS16" s="242"/>
      <c r="AT16" s="243"/>
      <c r="AU16" s="241"/>
      <c r="AV16" s="242"/>
      <c r="AW16" s="243"/>
      <c r="AX16" s="241"/>
      <c r="AY16" s="242"/>
      <c r="AZ16" s="243"/>
    </row>
    <row r="17" spans="1:52" ht="15.5" x14ac:dyDescent="0.35">
      <c r="A17" s="702"/>
      <c r="B17" s="705"/>
      <c r="C17" s="22" t="s">
        <v>228</v>
      </c>
      <c r="D17" s="71">
        <v>18004</v>
      </c>
      <c r="E17" s="271">
        <v>970.09</v>
      </c>
      <c r="F17" s="57">
        <v>994.53524279999999</v>
      </c>
      <c r="G17" s="405" t="s">
        <v>212</v>
      </c>
      <c r="H17" s="693"/>
      <c r="I17" s="695"/>
      <c r="J17" s="335"/>
      <c r="K17" s="335"/>
      <c r="L17" s="335"/>
      <c r="M17" s="336"/>
      <c r="N17" s="34" t="s">
        <v>212</v>
      </c>
      <c r="O17" s="1"/>
      <c r="P17" s="331" t="s">
        <v>229</v>
      </c>
      <c r="Q17" s="241"/>
      <c r="R17" s="242"/>
      <c r="S17" s="243"/>
      <c r="T17" s="241"/>
      <c r="U17" s="242"/>
      <c r="V17" s="243"/>
      <c r="W17" s="241"/>
      <c r="X17" s="242"/>
      <c r="Y17" s="243"/>
      <c r="Z17" s="241"/>
      <c r="AA17" s="242"/>
      <c r="AB17" s="243"/>
      <c r="AC17" s="241"/>
      <c r="AD17" s="242"/>
      <c r="AE17" s="242"/>
      <c r="AF17" s="241"/>
      <c r="AG17" s="242"/>
      <c r="AH17" s="243"/>
      <c r="AI17" s="241"/>
      <c r="AJ17" s="242"/>
      <c r="AK17" s="243"/>
      <c r="AL17" s="241"/>
      <c r="AM17" s="242"/>
      <c r="AN17" s="243"/>
      <c r="AO17" s="241"/>
      <c r="AP17" s="242"/>
      <c r="AQ17" s="243"/>
      <c r="AR17" s="241"/>
      <c r="AS17" s="242"/>
      <c r="AT17" s="243"/>
      <c r="AU17" s="241"/>
      <c r="AV17" s="242"/>
      <c r="AW17" s="243"/>
      <c r="AX17" s="241"/>
      <c r="AY17" s="242"/>
      <c r="AZ17" s="243"/>
    </row>
    <row r="18" spans="1:52" ht="15.5" x14ac:dyDescent="0.35">
      <c r="A18" s="35"/>
      <c r="B18" s="36"/>
      <c r="C18" s="22" t="s">
        <v>230</v>
      </c>
      <c r="D18" s="71">
        <v>18005</v>
      </c>
      <c r="E18" s="271">
        <v>162.53</v>
      </c>
      <c r="F18" s="57">
        <v>166.62370559999999</v>
      </c>
      <c r="G18" s="405" t="s">
        <v>212</v>
      </c>
      <c r="H18" s="694"/>
      <c r="I18" s="696"/>
      <c r="J18" s="37"/>
      <c r="K18" s="37"/>
      <c r="L18" s="37"/>
      <c r="M18" s="337"/>
      <c r="N18" s="34" t="s">
        <v>212</v>
      </c>
      <c r="O18" s="1"/>
      <c r="P18" s="331" t="s">
        <v>231</v>
      </c>
      <c r="Q18" s="244"/>
      <c r="R18" s="245"/>
      <c r="S18" s="246"/>
      <c r="T18" s="244"/>
      <c r="U18" s="245"/>
      <c r="V18" s="246"/>
      <c r="W18" s="244"/>
      <c r="X18" s="245"/>
      <c r="Y18" s="246"/>
      <c r="Z18" s="244"/>
      <c r="AA18" s="245"/>
      <c r="AB18" s="246"/>
      <c r="AC18" s="244"/>
      <c r="AD18" s="245"/>
      <c r="AE18" s="245"/>
      <c r="AF18" s="244"/>
      <c r="AG18" s="245"/>
      <c r="AH18" s="246"/>
      <c r="AI18" s="244"/>
      <c r="AJ18" s="245"/>
      <c r="AK18" s="246"/>
      <c r="AL18" s="244"/>
      <c r="AM18" s="245"/>
      <c r="AN18" s="246"/>
      <c r="AO18" s="244"/>
      <c r="AP18" s="245"/>
      <c r="AQ18" s="246"/>
      <c r="AR18" s="244"/>
      <c r="AS18" s="245"/>
      <c r="AT18" s="246"/>
      <c r="AU18" s="244"/>
      <c r="AV18" s="245"/>
      <c r="AW18" s="246"/>
      <c r="AX18" s="244"/>
      <c r="AY18" s="245"/>
      <c r="AZ18" s="246"/>
    </row>
    <row r="19" spans="1:52" ht="15.5" x14ac:dyDescent="0.35">
      <c r="A19" s="11" t="s">
        <v>14</v>
      </c>
      <c r="B19" s="12" t="s">
        <v>15</v>
      </c>
      <c r="C19" s="12"/>
      <c r="D19" s="38"/>
      <c r="E19" s="274"/>
      <c r="F19" s="39"/>
      <c r="G19" s="39"/>
      <c r="H19" s="40" t="s">
        <v>14</v>
      </c>
      <c r="I19" s="41" t="s">
        <v>15</v>
      </c>
      <c r="J19" s="41"/>
      <c r="K19" s="42"/>
      <c r="L19" s="43"/>
      <c r="M19" s="44"/>
      <c r="N19" s="45"/>
      <c r="O19" s="1"/>
      <c r="P19" s="332"/>
      <c r="Q19" s="248"/>
      <c r="R19" s="249"/>
      <c r="S19" s="251"/>
      <c r="T19" s="248"/>
      <c r="U19" s="249"/>
      <c r="V19" s="251"/>
      <c r="W19" s="248"/>
      <c r="X19" s="249"/>
      <c r="Y19" s="251"/>
      <c r="Z19" s="248"/>
      <c r="AA19" s="249"/>
      <c r="AB19" s="251"/>
      <c r="AC19" s="248"/>
      <c r="AD19" s="249"/>
      <c r="AE19" s="249"/>
      <c r="AF19" s="248"/>
      <c r="AG19" s="249"/>
      <c r="AH19" s="251"/>
      <c r="AI19" s="241"/>
      <c r="AJ19" s="242"/>
      <c r="AK19" s="243"/>
      <c r="AL19" s="241"/>
      <c r="AM19" s="242"/>
      <c r="AN19" s="243"/>
      <c r="AO19" s="241"/>
      <c r="AP19" s="242"/>
      <c r="AQ19" s="243"/>
      <c r="AR19" s="241"/>
      <c r="AS19" s="242"/>
      <c r="AT19" s="243"/>
      <c r="AU19" s="241"/>
      <c r="AV19" s="242"/>
      <c r="AW19" s="243"/>
      <c r="AX19" s="241"/>
      <c r="AY19" s="242"/>
      <c r="AZ19" s="243"/>
    </row>
    <row r="20" spans="1:52" ht="15.75" customHeight="1" x14ac:dyDescent="0.35">
      <c r="A20" s="733" t="s">
        <v>14</v>
      </c>
      <c r="B20" s="46" t="s">
        <v>19</v>
      </c>
      <c r="C20" s="22" t="s">
        <v>232</v>
      </c>
      <c r="D20" s="338" t="s">
        <v>233</v>
      </c>
      <c r="E20" s="273"/>
      <c r="F20" s="122" t="s">
        <v>218</v>
      </c>
      <c r="G20" s="122"/>
      <c r="H20" s="707" t="s">
        <v>14</v>
      </c>
      <c r="I20" s="47" t="s">
        <v>19</v>
      </c>
      <c r="J20" s="47" t="s">
        <v>232</v>
      </c>
      <c r="K20" s="48" t="s">
        <v>234</v>
      </c>
      <c r="L20" s="49" t="s">
        <v>218</v>
      </c>
      <c r="M20" s="49" t="s">
        <v>235</v>
      </c>
      <c r="N20" s="50"/>
      <c r="O20" s="1"/>
      <c r="P20" s="331" t="s">
        <v>233</v>
      </c>
      <c r="Q20" s="241"/>
      <c r="R20" s="242"/>
      <c r="S20" s="243"/>
      <c r="T20" s="241"/>
      <c r="U20" s="242"/>
      <c r="V20" s="243"/>
      <c r="W20" s="241"/>
      <c r="X20" s="242"/>
      <c r="Y20" s="243"/>
      <c r="Z20" s="241"/>
      <c r="AA20" s="242"/>
      <c r="AB20" s="243"/>
      <c r="AC20" s="241"/>
      <c r="AD20" s="242"/>
      <c r="AE20" s="242"/>
      <c r="AF20" s="241"/>
      <c r="AG20" s="242"/>
      <c r="AH20" s="243"/>
      <c r="AI20" s="241"/>
      <c r="AJ20" s="242"/>
      <c r="AK20" s="243"/>
      <c r="AL20" s="241"/>
      <c r="AM20" s="242"/>
      <c r="AN20" s="243"/>
      <c r="AO20" s="241"/>
      <c r="AP20" s="242"/>
      <c r="AQ20" s="243"/>
      <c r="AR20" s="241"/>
      <c r="AS20" s="242"/>
      <c r="AT20" s="243"/>
      <c r="AU20" s="241"/>
      <c r="AV20" s="242"/>
      <c r="AW20" s="243"/>
      <c r="AX20" s="241"/>
      <c r="AY20" s="242"/>
      <c r="AZ20" s="243"/>
    </row>
    <row r="21" spans="1:52" ht="15.5" x14ac:dyDescent="0.35">
      <c r="A21" s="702"/>
      <c r="B21" s="734" t="s">
        <v>16</v>
      </c>
      <c r="C21" s="300" t="s">
        <v>17</v>
      </c>
      <c r="D21" s="338">
        <v>54016</v>
      </c>
      <c r="E21" s="271">
        <v>1.85</v>
      </c>
      <c r="F21" s="122" t="s">
        <v>218</v>
      </c>
      <c r="G21" s="75">
        <f>158.55/60</f>
        <v>2.6425000000000001</v>
      </c>
      <c r="H21" s="693"/>
      <c r="I21" s="735" t="s">
        <v>16</v>
      </c>
      <c r="J21" s="51" t="s">
        <v>17</v>
      </c>
      <c r="K21" s="52" t="s">
        <v>235</v>
      </c>
      <c r="L21" s="53" t="s">
        <v>10</v>
      </c>
      <c r="M21" s="49" t="s">
        <v>235</v>
      </c>
      <c r="N21" s="54"/>
      <c r="O21" s="55">
        <v>54016</v>
      </c>
      <c r="P21" s="331" t="s">
        <v>236</v>
      </c>
      <c r="Q21" s="241">
        <v>7</v>
      </c>
      <c r="R21" s="242">
        <v>7969</v>
      </c>
      <c r="S21" s="243">
        <v>14742.65</v>
      </c>
      <c r="T21" s="241">
        <v>2</v>
      </c>
      <c r="U21" s="242">
        <v>3440</v>
      </c>
      <c r="V21" s="243">
        <v>6364</v>
      </c>
      <c r="W21" s="241">
        <v>3</v>
      </c>
      <c r="X21" s="242">
        <v>2195</v>
      </c>
      <c r="Y21" s="243">
        <v>4060.75</v>
      </c>
      <c r="Z21" s="241">
        <v>7</v>
      </c>
      <c r="AA21" s="242">
        <v>2450</v>
      </c>
      <c r="AB21" s="243">
        <v>4532.5</v>
      </c>
      <c r="AC21" s="241">
        <v>15</v>
      </c>
      <c r="AD21" s="242">
        <v>8851</v>
      </c>
      <c r="AE21" s="242">
        <v>16374.35</v>
      </c>
      <c r="AF21" s="241">
        <v>34</v>
      </c>
      <c r="AG21" s="242">
        <v>24905</v>
      </c>
      <c r="AH21" s="243">
        <v>46074.25</v>
      </c>
      <c r="AI21" s="241"/>
      <c r="AJ21" s="242"/>
      <c r="AK21" s="243">
        <f>(S21/$E21)*$G21</f>
        <v>21058.082499999997</v>
      </c>
      <c r="AL21" s="241"/>
      <c r="AM21" s="242"/>
      <c r="AN21" s="243">
        <f>(V21/$E21)*$G21</f>
        <v>9090.2000000000007</v>
      </c>
      <c r="AO21" s="241"/>
      <c r="AP21" s="242"/>
      <c r="AQ21" s="243">
        <f>(Y21/$E21)*$G21</f>
        <v>5800.2875000000004</v>
      </c>
      <c r="AR21" s="241"/>
      <c r="AS21" s="242"/>
      <c r="AT21" s="243">
        <f>(AB21/$E21)*$G21</f>
        <v>6474.125</v>
      </c>
      <c r="AU21" s="241"/>
      <c r="AV21" s="242"/>
      <c r="AW21" s="243">
        <f>(AE21/$E21)*$G21</f>
        <v>23388.767500000002</v>
      </c>
      <c r="AX21" s="241"/>
      <c r="AY21" s="242"/>
      <c r="AZ21" s="243">
        <f>(AH21/$E21)*$G21</f>
        <v>65811.462500000009</v>
      </c>
    </row>
    <row r="22" spans="1:52" ht="15.5" x14ac:dyDescent="0.35">
      <c r="A22" s="702"/>
      <c r="B22" s="705"/>
      <c r="C22" s="22" t="s">
        <v>22</v>
      </c>
      <c r="D22" s="71">
        <v>54002</v>
      </c>
      <c r="E22" s="271">
        <v>1.79</v>
      </c>
      <c r="F22" s="57">
        <v>1.6349951112000001</v>
      </c>
      <c r="G22" s="405" t="s">
        <v>212</v>
      </c>
      <c r="H22" s="693"/>
      <c r="I22" s="695"/>
      <c r="J22" s="51" t="s">
        <v>22</v>
      </c>
      <c r="K22" s="52"/>
      <c r="L22" s="53"/>
      <c r="M22" s="49"/>
      <c r="N22" s="34" t="s">
        <v>212</v>
      </c>
      <c r="O22" s="1"/>
      <c r="P22" s="331" t="s">
        <v>237</v>
      </c>
      <c r="Q22" s="241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1"/>
      <c r="AG22" s="242"/>
      <c r="AH22" s="243"/>
      <c r="AI22" s="241"/>
      <c r="AJ22" s="242"/>
      <c r="AK22" s="243"/>
      <c r="AL22" s="241"/>
      <c r="AM22" s="242"/>
      <c r="AN22" s="243"/>
      <c r="AO22" s="241"/>
      <c r="AP22" s="242"/>
      <c r="AQ22" s="243"/>
      <c r="AR22" s="241"/>
      <c r="AS22" s="242"/>
      <c r="AT22" s="243"/>
      <c r="AU22" s="241"/>
      <c r="AV22" s="242"/>
      <c r="AW22" s="243"/>
      <c r="AX22" s="241"/>
      <c r="AY22" s="242"/>
      <c r="AZ22" s="243"/>
    </row>
    <row r="23" spans="1:52" ht="15.5" x14ac:dyDescent="0.35">
      <c r="A23" s="702"/>
      <c r="B23" s="736" t="s">
        <v>19</v>
      </c>
      <c r="C23" s="47" t="s">
        <v>20</v>
      </c>
      <c r="D23" s="56">
        <v>54004</v>
      </c>
      <c r="E23" s="271">
        <v>1.87</v>
      </c>
      <c r="F23" s="57">
        <v>1.7078929824</v>
      </c>
      <c r="G23" s="57">
        <f>172.78/60</f>
        <v>2.8796666666666666</v>
      </c>
      <c r="H23" s="693"/>
      <c r="I23" s="737" t="s">
        <v>19</v>
      </c>
      <c r="J23" s="58" t="s">
        <v>20</v>
      </c>
      <c r="K23" s="52" t="s">
        <v>235</v>
      </c>
      <c r="L23" s="53" t="s">
        <v>10</v>
      </c>
      <c r="M23" s="49" t="s">
        <v>235</v>
      </c>
      <c r="N23" s="59" t="s">
        <v>238</v>
      </c>
      <c r="O23" s="55"/>
      <c r="P23" s="331" t="s">
        <v>239</v>
      </c>
      <c r="Q23" s="241">
        <v>34</v>
      </c>
      <c r="R23" s="242">
        <v>43606</v>
      </c>
      <c r="S23" s="243">
        <v>84739.16</v>
      </c>
      <c r="T23" s="241">
        <v>5</v>
      </c>
      <c r="U23" s="242">
        <v>5374</v>
      </c>
      <c r="V23" s="243">
        <v>10047.51</v>
      </c>
      <c r="W23" s="241">
        <v>2</v>
      </c>
      <c r="X23" s="242">
        <v>1599</v>
      </c>
      <c r="Y23" s="243">
        <v>3681.8</v>
      </c>
      <c r="Z23" s="241">
        <v>8</v>
      </c>
      <c r="AA23" s="242">
        <v>11984</v>
      </c>
      <c r="AB23" s="243">
        <v>22007.45</v>
      </c>
      <c r="AC23" s="241">
        <v>6</v>
      </c>
      <c r="AD23" s="242">
        <v>6374</v>
      </c>
      <c r="AE23" s="242">
        <v>11919.38</v>
      </c>
      <c r="AF23" s="241">
        <v>55</v>
      </c>
      <c r="AG23" s="242">
        <v>68937</v>
      </c>
      <c r="AH23" s="243">
        <v>132395.29999999999</v>
      </c>
      <c r="AI23" s="241"/>
      <c r="AJ23" s="242"/>
      <c r="AK23" s="243">
        <f>(S23/$E23)*$G23</f>
        <v>130492.26439215687</v>
      </c>
      <c r="AL23" s="241"/>
      <c r="AM23" s="242"/>
      <c r="AN23" s="243">
        <f>(V23/$E23)*$G23</f>
        <v>15472.449000000001</v>
      </c>
      <c r="AO23" s="241"/>
      <c r="AP23" s="242"/>
      <c r="AQ23" s="243">
        <f>(Y23/$E23)*$G23</f>
        <v>5669.7094830659535</v>
      </c>
      <c r="AR23" s="241"/>
      <c r="AS23" s="242"/>
      <c r="AT23" s="243">
        <f>(AB23/$E23)*$G23</f>
        <v>33889.903841354724</v>
      </c>
      <c r="AU23" s="241"/>
      <c r="AV23" s="242"/>
      <c r="AW23" s="243">
        <f>(AE23/$E23)*$G23</f>
        <v>18354.995333333329</v>
      </c>
      <c r="AX23" s="241"/>
      <c r="AY23" s="242"/>
      <c r="AZ23" s="243">
        <f>(AH23/$E23)*$G23</f>
        <v>203879.32204991081</v>
      </c>
    </row>
    <row r="24" spans="1:52" ht="15.5" x14ac:dyDescent="0.35">
      <c r="A24" s="702"/>
      <c r="B24" s="710"/>
      <c r="C24" s="300" t="s">
        <v>22</v>
      </c>
      <c r="D24" s="71">
        <v>54002</v>
      </c>
      <c r="E24" s="271">
        <v>1.79</v>
      </c>
      <c r="F24" s="57">
        <v>1.6349951112000001</v>
      </c>
      <c r="G24" s="57">
        <f>162.54/60</f>
        <v>2.7090000000000001</v>
      </c>
      <c r="H24" s="693"/>
      <c r="I24" s="696"/>
      <c r="J24" s="58" t="s">
        <v>22</v>
      </c>
      <c r="K24" s="52" t="s">
        <v>235</v>
      </c>
      <c r="L24" s="53" t="s">
        <v>10</v>
      </c>
      <c r="M24" s="49" t="s">
        <v>235</v>
      </c>
      <c r="N24" s="60"/>
      <c r="O24" s="1"/>
      <c r="P24" s="331" t="s">
        <v>237</v>
      </c>
      <c r="Q24" s="241">
        <v>355</v>
      </c>
      <c r="R24" s="242">
        <v>574747.46</v>
      </c>
      <c r="S24" s="243">
        <v>1071830.1200000001</v>
      </c>
      <c r="T24" s="241">
        <v>138</v>
      </c>
      <c r="U24" s="242">
        <v>224684.87999999998</v>
      </c>
      <c r="V24" s="243">
        <v>403217.39</v>
      </c>
      <c r="W24" s="241">
        <v>120</v>
      </c>
      <c r="X24" s="242">
        <v>213035.97999999998</v>
      </c>
      <c r="Y24" s="243">
        <v>399323.68</v>
      </c>
      <c r="Z24" s="241">
        <v>624</v>
      </c>
      <c r="AA24" s="242">
        <v>1055803.3900000001</v>
      </c>
      <c r="AB24" s="243">
        <v>1956954.35</v>
      </c>
      <c r="AC24" s="241">
        <v>591</v>
      </c>
      <c r="AD24" s="242">
        <v>912758.25000000012</v>
      </c>
      <c r="AE24" s="242">
        <v>1676632.34</v>
      </c>
      <c r="AF24" s="241">
        <v>1827</v>
      </c>
      <c r="AG24" s="242">
        <v>2981029.9600000009</v>
      </c>
      <c r="AH24" s="243">
        <v>5507957.8799999999</v>
      </c>
      <c r="AI24" s="241"/>
      <c r="AJ24" s="242"/>
      <c r="AK24" s="243">
        <f>(S24/$E24)*$G24</f>
        <v>1622116.0866368716</v>
      </c>
      <c r="AL24" s="241"/>
      <c r="AM24" s="242"/>
      <c r="AN24" s="243">
        <f>(V24/$E24)*$G24</f>
        <v>610232.35168156424</v>
      </c>
      <c r="AO24" s="241"/>
      <c r="AP24" s="242"/>
      <c r="AQ24" s="243">
        <f>(Y24/$E24)*$G24</f>
        <v>604339.5805139665</v>
      </c>
      <c r="AR24" s="241"/>
      <c r="AS24" s="242"/>
      <c r="AT24" s="243">
        <f>(AB24/$E24)*$G24</f>
        <v>2961670.0190782123</v>
      </c>
      <c r="AU24" s="241"/>
      <c r="AV24" s="242"/>
      <c r="AW24" s="243">
        <f>(AE24/$E24)*$G24</f>
        <v>2537428.4966815645</v>
      </c>
      <c r="AX24" s="241"/>
      <c r="AY24" s="242"/>
      <c r="AZ24" s="243">
        <f>(AH24/$E24)*$G24</f>
        <v>8335786.5345921796</v>
      </c>
    </row>
    <row r="25" spans="1:52" ht="15.75" customHeight="1" x14ac:dyDescent="0.35">
      <c r="A25" s="702"/>
      <c r="B25" s="70" t="s">
        <v>25</v>
      </c>
      <c r="C25" s="22" t="s">
        <v>26</v>
      </c>
      <c r="D25" s="71">
        <v>54009</v>
      </c>
      <c r="E25" s="271">
        <v>131.04</v>
      </c>
      <c r="F25" s="122" t="s">
        <v>218</v>
      </c>
      <c r="G25" s="75">
        <v>102.04</v>
      </c>
      <c r="H25" s="693"/>
      <c r="I25" s="61" t="s">
        <v>25</v>
      </c>
      <c r="J25" s="62" t="s">
        <v>26</v>
      </c>
      <c r="K25" s="52" t="s">
        <v>235</v>
      </c>
      <c r="L25" s="53" t="s">
        <v>27</v>
      </c>
      <c r="M25" s="49" t="s">
        <v>235</v>
      </c>
      <c r="N25" s="54"/>
      <c r="O25" s="1">
        <v>55006</v>
      </c>
      <c r="P25" s="331" t="s">
        <v>240</v>
      </c>
      <c r="Q25" s="241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1"/>
      <c r="AG25" s="242"/>
      <c r="AH25" s="243"/>
      <c r="AI25" s="241"/>
      <c r="AJ25" s="242"/>
      <c r="AK25" s="243"/>
      <c r="AL25" s="241"/>
      <c r="AM25" s="242"/>
      <c r="AN25" s="243"/>
      <c r="AO25" s="241"/>
      <c r="AP25" s="242"/>
      <c r="AQ25" s="243"/>
      <c r="AR25" s="241"/>
      <c r="AS25" s="242"/>
      <c r="AT25" s="243"/>
      <c r="AU25" s="241"/>
      <c r="AV25" s="242"/>
      <c r="AW25" s="243"/>
      <c r="AX25" s="241"/>
      <c r="AY25" s="242"/>
      <c r="AZ25" s="243"/>
    </row>
    <row r="26" spans="1:52" ht="15.75" customHeight="1" x14ac:dyDescent="0.35">
      <c r="A26" s="702"/>
      <c r="B26" s="70" t="s">
        <v>25</v>
      </c>
      <c r="C26" s="22" t="s">
        <v>28</v>
      </c>
      <c r="D26" s="71">
        <v>54010</v>
      </c>
      <c r="E26" s="271">
        <v>172.69</v>
      </c>
      <c r="F26" s="122" t="s">
        <v>218</v>
      </c>
      <c r="G26" s="75">
        <v>127.53</v>
      </c>
      <c r="H26" s="693"/>
      <c r="I26" s="61" t="s">
        <v>25</v>
      </c>
      <c r="J26" s="63" t="s">
        <v>28</v>
      </c>
      <c r="K26" s="52" t="s">
        <v>235</v>
      </c>
      <c r="L26" s="53" t="s">
        <v>27</v>
      </c>
      <c r="M26" s="49" t="s">
        <v>235</v>
      </c>
      <c r="N26" s="54"/>
      <c r="O26" s="1">
        <v>55007</v>
      </c>
      <c r="P26" s="331" t="s">
        <v>241</v>
      </c>
      <c r="Q26" s="241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1"/>
      <c r="AG26" s="242"/>
      <c r="AH26" s="243"/>
      <c r="AI26" s="241"/>
      <c r="AJ26" s="242"/>
      <c r="AK26" s="243"/>
      <c r="AL26" s="241"/>
      <c r="AM26" s="242"/>
      <c r="AN26" s="243"/>
      <c r="AO26" s="241"/>
      <c r="AP26" s="242"/>
      <c r="AQ26" s="243"/>
      <c r="AR26" s="241"/>
      <c r="AS26" s="242"/>
      <c r="AT26" s="243"/>
      <c r="AU26" s="241"/>
      <c r="AV26" s="242"/>
      <c r="AW26" s="243"/>
      <c r="AX26" s="241"/>
      <c r="AY26" s="242"/>
      <c r="AZ26" s="243"/>
    </row>
    <row r="27" spans="1:52" ht="15.75" customHeight="1" x14ac:dyDescent="0.35">
      <c r="A27" s="702"/>
      <c r="B27" s="70" t="s">
        <v>29</v>
      </c>
      <c r="C27" s="22" t="s">
        <v>30</v>
      </c>
      <c r="D27" s="71">
        <v>54011</v>
      </c>
      <c r="E27" s="271">
        <v>239.73</v>
      </c>
      <c r="F27" s="122" t="s">
        <v>218</v>
      </c>
      <c r="G27" s="75">
        <v>184.62</v>
      </c>
      <c r="H27" s="693"/>
      <c r="I27" s="61" t="s">
        <v>29</v>
      </c>
      <c r="J27" s="63" t="s">
        <v>30</v>
      </c>
      <c r="K27" s="52" t="s">
        <v>235</v>
      </c>
      <c r="L27" s="53" t="s">
        <v>27</v>
      </c>
      <c r="M27" s="49" t="s">
        <v>235</v>
      </c>
      <c r="N27" s="54"/>
      <c r="O27" s="1">
        <v>55008</v>
      </c>
      <c r="P27" s="331" t="s">
        <v>242</v>
      </c>
      <c r="Q27" s="241"/>
      <c r="R27" s="242"/>
      <c r="S27" s="243"/>
      <c r="T27" s="241">
        <v>2</v>
      </c>
      <c r="U27" s="242">
        <v>48</v>
      </c>
      <c r="V27" s="243">
        <v>11507.04</v>
      </c>
      <c r="W27" s="241"/>
      <c r="X27" s="242"/>
      <c r="Y27" s="243"/>
      <c r="Z27" s="241">
        <v>4</v>
      </c>
      <c r="AA27" s="242">
        <v>239</v>
      </c>
      <c r="AB27" s="243">
        <v>57295.47</v>
      </c>
      <c r="AC27" s="241">
        <v>1</v>
      </c>
      <c r="AD27" s="242">
        <v>70</v>
      </c>
      <c r="AE27" s="242">
        <v>16781.099999999999</v>
      </c>
      <c r="AF27" s="241">
        <v>7</v>
      </c>
      <c r="AG27" s="242">
        <v>357</v>
      </c>
      <c r="AH27" s="243">
        <v>85583.61</v>
      </c>
      <c r="AI27" s="241"/>
      <c r="AJ27" s="242"/>
      <c r="AK27" s="243"/>
      <c r="AL27" s="241"/>
      <c r="AM27" s="242"/>
      <c r="AN27" s="243">
        <f>(V27/$E27)*$G27</f>
        <v>8861.760000000002</v>
      </c>
      <c r="AO27" s="241"/>
      <c r="AP27" s="242"/>
      <c r="AQ27" s="243"/>
      <c r="AR27" s="241"/>
      <c r="AS27" s="242"/>
      <c r="AT27" s="243">
        <f>(AB27/$E27)*$G27</f>
        <v>44124.180000000008</v>
      </c>
      <c r="AU27" s="241"/>
      <c r="AV27" s="242"/>
      <c r="AW27" s="243">
        <f>(AE27/$E27)*$G27</f>
        <v>12923.4</v>
      </c>
      <c r="AX27" s="241"/>
      <c r="AY27" s="242"/>
      <c r="AZ27" s="243">
        <f>(AH27/$E27)*$G27</f>
        <v>65909.34</v>
      </c>
    </row>
    <row r="28" spans="1:52" ht="15.75" customHeight="1" x14ac:dyDescent="0.35">
      <c r="A28" s="702"/>
      <c r="B28" s="70" t="s">
        <v>29</v>
      </c>
      <c r="C28" s="22" t="s">
        <v>31</v>
      </c>
      <c r="D28" s="71">
        <v>54012</v>
      </c>
      <c r="E28" s="271">
        <v>240.74</v>
      </c>
      <c r="F28" s="122" t="s">
        <v>218</v>
      </c>
      <c r="G28" s="75">
        <v>251.53</v>
      </c>
      <c r="H28" s="693"/>
      <c r="I28" s="61" t="s">
        <v>29</v>
      </c>
      <c r="J28" s="63" t="s">
        <v>31</v>
      </c>
      <c r="K28" s="52" t="s">
        <v>235</v>
      </c>
      <c r="L28" s="53" t="s">
        <v>27</v>
      </c>
      <c r="M28" s="49" t="s">
        <v>235</v>
      </c>
      <c r="N28" s="54"/>
      <c r="O28" s="1">
        <v>55009</v>
      </c>
      <c r="P28" s="331" t="s">
        <v>243</v>
      </c>
      <c r="Q28" s="241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1"/>
      <c r="AG28" s="242"/>
      <c r="AH28" s="243"/>
      <c r="AI28" s="241"/>
      <c r="AJ28" s="242"/>
      <c r="AK28" s="243"/>
      <c r="AL28" s="241"/>
      <c r="AM28" s="242"/>
      <c r="AN28" s="243"/>
      <c r="AO28" s="241"/>
      <c r="AP28" s="242"/>
      <c r="AQ28" s="243"/>
      <c r="AR28" s="241"/>
      <c r="AS28" s="242"/>
      <c r="AT28" s="243"/>
      <c r="AU28" s="241"/>
      <c r="AV28" s="242"/>
      <c r="AW28" s="243"/>
      <c r="AX28" s="241"/>
      <c r="AY28" s="242"/>
      <c r="AZ28" s="243"/>
    </row>
    <row r="29" spans="1:52" ht="15.75" customHeight="1" x14ac:dyDescent="0.35">
      <c r="A29" s="702"/>
      <c r="B29" s="70" t="s">
        <v>32</v>
      </c>
      <c r="C29" s="22" t="s">
        <v>33</v>
      </c>
      <c r="D29" s="71">
        <v>54013</v>
      </c>
      <c r="E29" s="271">
        <v>299.66000000000003</v>
      </c>
      <c r="F29" s="122" t="s">
        <v>218</v>
      </c>
      <c r="G29" s="75">
        <v>313.11</v>
      </c>
      <c r="H29" s="693"/>
      <c r="I29" s="61" t="s">
        <v>32</v>
      </c>
      <c r="J29" s="63" t="s">
        <v>33</v>
      </c>
      <c r="K29" s="52" t="s">
        <v>235</v>
      </c>
      <c r="L29" s="53" t="s">
        <v>27</v>
      </c>
      <c r="M29" s="49" t="s">
        <v>235</v>
      </c>
      <c r="N29" s="54"/>
      <c r="O29" s="1">
        <v>55010</v>
      </c>
      <c r="P29" s="331" t="s">
        <v>244</v>
      </c>
      <c r="Q29" s="241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1"/>
      <c r="AG29" s="242"/>
      <c r="AH29" s="243"/>
      <c r="AI29" s="241"/>
      <c r="AJ29" s="242"/>
      <c r="AK29" s="243"/>
      <c r="AL29" s="241"/>
      <c r="AM29" s="242"/>
      <c r="AN29" s="243"/>
      <c r="AO29" s="241"/>
      <c r="AP29" s="242"/>
      <c r="AQ29" s="243"/>
      <c r="AR29" s="241"/>
      <c r="AS29" s="242"/>
      <c r="AT29" s="243"/>
      <c r="AU29" s="241"/>
      <c r="AV29" s="242"/>
      <c r="AW29" s="243"/>
      <c r="AX29" s="241"/>
      <c r="AY29" s="242"/>
      <c r="AZ29" s="243"/>
    </row>
    <row r="30" spans="1:52" ht="15.75" customHeight="1" x14ac:dyDescent="0.35">
      <c r="A30" s="702"/>
      <c r="B30" s="64" t="s">
        <v>34</v>
      </c>
      <c r="C30" s="22" t="s">
        <v>35</v>
      </c>
      <c r="D30" s="71">
        <v>54014</v>
      </c>
      <c r="E30" s="271">
        <v>335.21</v>
      </c>
      <c r="F30" s="122" t="s">
        <v>218</v>
      </c>
      <c r="G30" s="75">
        <v>378.55</v>
      </c>
      <c r="H30" s="693"/>
      <c r="I30" s="61" t="s">
        <v>34</v>
      </c>
      <c r="J30" s="63" t="s">
        <v>35</v>
      </c>
      <c r="K30" s="52" t="s">
        <v>235</v>
      </c>
      <c r="L30" s="53" t="s">
        <v>27</v>
      </c>
      <c r="M30" s="49" t="s">
        <v>235</v>
      </c>
      <c r="N30" s="54"/>
      <c r="O30" s="1">
        <v>55011</v>
      </c>
      <c r="P30" s="331" t="s">
        <v>245</v>
      </c>
      <c r="Q30" s="241"/>
      <c r="R30" s="242"/>
      <c r="S30" s="243"/>
      <c r="T30" s="241"/>
      <c r="U30" s="242"/>
      <c r="V30" s="243"/>
      <c r="W30" s="241"/>
      <c r="X30" s="242"/>
      <c r="Y30" s="243"/>
      <c r="Z30" s="241">
        <v>3</v>
      </c>
      <c r="AA30" s="242">
        <v>150</v>
      </c>
      <c r="AB30" s="243">
        <v>50281.5</v>
      </c>
      <c r="AC30" s="241"/>
      <c r="AD30" s="242"/>
      <c r="AE30" s="242"/>
      <c r="AF30" s="241">
        <v>3</v>
      </c>
      <c r="AG30" s="242">
        <v>150</v>
      </c>
      <c r="AH30" s="243">
        <v>50281.5</v>
      </c>
      <c r="AI30" s="241"/>
      <c r="AJ30" s="242"/>
      <c r="AK30" s="243"/>
      <c r="AL30" s="241"/>
      <c r="AM30" s="242"/>
      <c r="AN30" s="243"/>
      <c r="AO30" s="241"/>
      <c r="AP30" s="242"/>
      <c r="AQ30" s="243"/>
      <c r="AR30" s="241"/>
      <c r="AS30" s="242"/>
      <c r="AT30" s="243">
        <f>(AB30/$E30)*$G30</f>
        <v>56782.5</v>
      </c>
      <c r="AU30" s="241"/>
      <c r="AV30" s="242"/>
      <c r="AW30" s="243"/>
      <c r="AX30" s="241"/>
      <c r="AY30" s="242"/>
      <c r="AZ30" s="243">
        <f>(AH30/$E30)*$G30</f>
        <v>56782.5</v>
      </c>
    </row>
    <row r="31" spans="1:52" ht="15.75" customHeight="1" x14ac:dyDescent="0.35">
      <c r="A31" s="702"/>
      <c r="B31" s="64" t="s">
        <v>36</v>
      </c>
      <c r="C31" s="22" t="s">
        <v>37</v>
      </c>
      <c r="D31" s="71">
        <v>54015</v>
      </c>
      <c r="E31" s="271">
        <v>467.27</v>
      </c>
      <c r="F31" s="122" t="s">
        <v>218</v>
      </c>
      <c r="G31" s="75">
        <v>469.44</v>
      </c>
      <c r="H31" s="693"/>
      <c r="I31" s="61" t="s">
        <v>246</v>
      </c>
      <c r="J31" s="63" t="s">
        <v>37</v>
      </c>
      <c r="K31" s="52" t="s">
        <v>235</v>
      </c>
      <c r="L31" s="53" t="s">
        <v>27</v>
      </c>
      <c r="M31" s="49" t="s">
        <v>235</v>
      </c>
      <c r="N31" s="54"/>
      <c r="O31" s="1">
        <v>55012</v>
      </c>
      <c r="P31" s="331" t="s">
        <v>247</v>
      </c>
      <c r="Q31" s="241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1"/>
      <c r="AG31" s="242"/>
      <c r="AH31" s="243"/>
      <c r="AI31" s="241"/>
      <c r="AJ31" s="242"/>
      <c r="AK31" s="243"/>
      <c r="AL31" s="241"/>
      <c r="AM31" s="242"/>
      <c r="AN31" s="243"/>
      <c r="AO31" s="241"/>
      <c r="AP31" s="242"/>
      <c r="AQ31" s="243"/>
      <c r="AR31" s="241"/>
      <c r="AS31" s="242"/>
      <c r="AT31" s="243"/>
      <c r="AU31" s="241"/>
      <c r="AV31" s="242"/>
      <c r="AW31" s="243"/>
      <c r="AX31" s="241"/>
      <c r="AY31" s="242"/>
      <c r="AZ31" s="243"/>
    </row>
    <row r="32" spans="1:52" ht="15.75" customHeight="1" x14ac:dyDescent="0.35">
      <c r="A32" s="702"/>
      <c r="B32" s="64"/>
      <c r="C32" s="22"/>
      <c r="D32" s="71"/>
      <c r="E32" s="271"/>
      <c r="F32" s="122"/>
      <c r="G32" s="122"/>
      <c r="H32" s="693"/>
      <c r="I32" s="61" t="s">
        <v>36</v>
      </c>
      <c r="J32" s="63" t="s">
        <v>248</v>
      </c>
      <c r="K32" s="52" t="s">
        <v>235</v>
      </c>
      <c r="L32" s="53" t="s">
        <v>27</v>
      </c>
      <c r="M32" s="49" t="s">
        <v>235</v>
      </c>
      <c r="N32" s="65" t="s">
        <v>249</v>
      </c>
      <c r="O32" s="1">
        <v>55014</v>
      </c>
      <c r="P32" s="331"/>
      <c r="Q32" s="241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1"/>
      <c r="AG32" s="242"/>
      <c r="AH32" s="243"/>
      <c r="AI32" s="241"/>
      <c r="AJ32" s="242"/>
      <c r="AK32" s="243"/>
      <c r="AL32" s="241"/>
      <c r="AM32" s="242"/>
      <c r="AN32" s="243"/>
      <c r="AO32" s="241"/>
      <c r="AP32" s="242"/>
      <c r="AQ32" s="243"/>
      <c r="AR32" s="241"/>
      <c r="AS32" s="242"/>
      <c r="AT32" s="243"/>
      <c r="AU32" s="241"/>
      <c r="AV32" s="242"/>
      <c r="AW32" s="243"/>
      <c r="AX32" s="241"/>
      <c r="AY32" s="242"/>
      <c r="AZ32" s="243"/>
    </row>
    <row r="33" spans="1:52" ht="15.75" customHeight="1" x14ac:dyDescent="0.35">
      <c r="A33" s="702"/>
      <c r="B33" s="64" t="s">
        <v>125</v>
      </c>
      <c r="C33" s="22" t="s">
        <v>125</v>
      </c>
      <c r="D33" s="66"/>
      <c r="E33" s="273"/>
      <c r="F33" s="122" t="s">
        <v>218</v>
      </c>
      <c r="G33" s="122"/>
      <c r="H33" s="693"/>
      <c r="I33" s="67" t="s">
        <v>125</v>
      </c>
      <c r="J33" s="47" t="s">
        <v>125</v>
      </c>
      <c r="K33" s="58"/>
      <c r="L33" s="68"/>
      <c r="M33" s="49" t="s">
        <v>235</v>
      </c>
      <c r="N33" s="69" t="s">
        <v>250</v>
      </c>
      <c r="O33" s="339" t="s">
        <v>251</v>
      </c>
      <c r="P33" s="331"/>
      <c r="Q33" s="241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1"/>
      <c r="AG33" s="242"/>
      <c r="AH33" s="243"/>
      <c r="AI33" s="241"/>
      <c r="AJ33" s="242"/>
      <c r="AK33" s="243"/>
      <c r="AL33" s="241"/>
      <c r="AM33" s="242"/>
      <c r="AN33" s="243"/>
      <c r="AO33" s="241"/>
      <c r="AP33" s="242"/>
      <c r="AQ33" s="243"/>
      <c r="AR33" s="241"/>
      <c r="AS33" s="242"/>
      <c r="AT33" s="243"/>
      <c r="AU33" s="241"/>
      <c r="AV33" s="242"/>
      <c r="AW33" s="243"/>
      <c r="AX33" s="241"/>
      <c r="AY33" s="242"/>
      <c r="AZ33" s="243"/>
    </row>
    <row r="34" spans="1:52" ht="15.75" customHeight="1" x14ac:dyDescent="0.35">
      <c r="A34" s="702"/>
      <c r="B34" s="70" t="s">
        <v>125</v>
      </c>
      <c r="C34" s="340" t="s">
        <v>252</v>
      </c>
      <c r="D34" s="71">
        <v>53001</v>
      </c>
      <c r="E34" s="304">
        <v>694.07582400000001</v>
      </c>
      <c r="F34" s="122"/>
      <c r="G34" s="75">
        <v>875</v>
      </c>
      <c r="H34" s="693"/>
      <c r="I34" s="61"/>
      <c r="J34" s="47"/>
      <c r="K34" s="58"/>
      <c r="L34" s="53"/>
      <c r="M34" s="49"/>
      <c r="N34" s="54"/>
      <c r="O34" s="1"/>
      <c r="P34" s="331" t="s">
        <v>253</v>
      </c>
      <c r="Q34" s="241">
        <v>5</v>
      </c>
      <c r="R34" s="242">
        <v>5</v>
      </c>
      <c r="S34" s="243">
        <v>4142.88</v>
      </c>
      <c r="T34" s="241">
        <v>1</v>
      </c>
      <c r="U34" s="242">
        <v>1</v>
      </c>
      <c r="V34" s="243">
        <v>694.08</v>
      </c>
      <c r="W34" s="241">
        <v>1</v>
      </c>
      <c r="X34" s="242">
        <v>1</v>
      </c>
      <c r="Y34" s="243">
        <v>683.28</v>
      </c>
      <c r="Z34" s="241">
        <v>23</v>
      </c>
      <c r="AA34" s="242">
        <v>28</v>
      </c>
      <c r="AB34" s="243">
        <v>20074.32</v>
      </c>
      <c r="AC34" s="241">
        <v>15</v>
      </c>
      <c r="AD34" s="242">
        <v>16</v>
      </c>
      <c r="AE34" s="242">
        <v>11040.48</v>
      </c>
      <c r="AF34" s="241">
        <v>45</v>
      </c>
      <c r="AG34" s="242">
        <v>51</v>
      </c>
      <c r="AH34" s="243">
        <v>36635.040000000001</v>
      </c>
      <c r="AI34" s="241"/>
      <c r="AJ34" s="242"/>
      <c r="AK34" s="243">
        <f>(S34/$E34)*$G34</f>
        <v>5222.8011330358622</v>
      </c>
      <c r="AL34" s="241"/>
      <c r="AM34" s="242"/>
      <c r="AN34" s="243">
        <f>(V34/$E34)*$G34</f>
        <v>875.00526455449642</v>
      </c>
      <c r="AO34" s="241"/>
      <c r="AP34" s="242"/>
      <c r="AQ34" s="243">
        <f>(Y34/$E34)*$G34</f>
        <v>861.39003740893872</v>
      </c>
      <c r="AR34" s="241"/>
      <c r="AS34" s="242"/>
      <c r="AT34" s="243">
        <f>(AB34/$E34)*$G34</f>
        <v>25307.076536352604</v>
      </c>
      <c r="AU34" s="241"/>
      <c r="AV34" s="242"/>
      <c r="AW34" s="243">
        <f>(AE34/$E34)*$G34</f>
        <v>13918.392869998594</v>
      </c>
      <c r="AX34" s="241"/>
      <c r="AY34" s="242"/>
      <c r="AZ34" s="243">
        <f>(AH34/$E34)*$G34</f>
        <v>46184.665841350499</v>
      </c>
    </row>
    <row r="35" spans="1:52" ht="15.5" x14ac:dyDescent="0.35">
      <c r="A35" s="702"/>
      <c r="B35" s="70" t="s">
        <v>125</v>
      </c>
      <c r="C35" s="73" t="s">
        <v>254</v>
      </c>
      <c r="D35" s="71">
        <v>53002</v>
      </c>
      <c r="E35" s="304">
        <v>283.92625800000002</v>
      </c>
      <c r="F35" s="122"/>
      <c r="G35" s="75">
        <v>290</v>
      </c>
      <c r="H35" s="693"/>
      <c r="I35" s="61"/>
      <c r="J35" s="47"/>
      <c r="K35" s="58"/>
      <c r="L35" s="53"/>
      <c r="M35" s="49"/>
      <c r="N35" s="54"/>
      <c r="O35" s="1"/>
      <c r="P35" s="331" t="s">
        <v>255</v>
      </c>
      <c r="Q35" s="241">
        <v>45</v>
      </c>
      <c r="R35" s="242">
        <v>72</v>
      </c>
      <c r="S35" s="243">
        <v>20341.3</v>
      </c>
      <c r="T35" s="241">
        <v>36</v>
      </c>
      <c r="U35" s="242">
        <v>66</v>
      </c>
      <c r="V35" s="243">
        <v>18668.66</v>
      </c>
      <c r="W35" s="241">
        <v>18</v>
      </c>
      <c r="X35" s="242">
        <v>31</v>
      </c>
      <c r="Y35" s="243">
        <v>8753.2099999999991</v>
      </c>
      <c r="Z35" s="241">
        <v>160</v>
      </c>
      <c r="AA35" s="242">
        <v>232</v>
      </c>
      <c r="AB35" s="243">
        <v>65934.69</v>
      </c>
      <c r="AC35" s="241">
        <v>117</v>
      </c>
      <c r="AD35" s="242">
        <v>185</v>
      </c>
      <c r="AE35" s="242">
        <v>52288.37</v>
      </c>
      <c r="AF35" s="241">
        <v>376</v>
      </c>
      <c r="AG35" s="242">
        <v>586</v>
      </c>
      <c r="AH35" s="243">
        <v>165986.23000000001</v>
      </c>
      <c r="AI35" s="241"/>
      <c r="AJ35" s="242"/>
      <c r="AK35" s="243">
        <f>(S35/$E35)*$G35</f>
        <v>20776.440479837547</v>
      </c>
      <c r="AL35" s="241"/>
      <c r="AM35" s="242"/>
      <c r="AN35" s="243">
        <f>(V35/$E35)*$G35</f>
        <v>19068.019415097562</v>
      </c>
      <c r="AO35" s="241"/>
      <c r="AP35" s="242"/>
      <c r="AQ35" s="243">
        <f>(Y35/$E35)*$G35</f>
        <v>8940.4584059287663</v>
      </c>
      <c r="AR35" s="241"/>
      <c r="AS35" s="242"/>
      <c r="AT35" s="243">
        <f>(AB35/$E35)*$G35</f>
        <v>67345.162911983993</v>
      </c>
      <c r="AU35" s="241"/>
      <c r="AV35" s="242"/>
      <c r="AW35" s="243">
        <f>(AE35/$E35)*$G35</f>
        <v>53406.921243613891</v>
      </c>
      <c r="AX35" s="241"/>
      <c r="AY35" s="242"/>
      <c r="AZ35" s="243">
        <f>(AH35/$E35)*$G35</f>
        <v>169537.00245646178</v>
      </c>
    </row>
    <row r="36" spans="1:52" ht="15.5" x14ac:dyDescent="0.35">
      <c r="A36" s="702"/>
      <c r="B36" s="70" t="s">
        <v>125</v>
      </c>
      <c r="C36" s="74" t="s">
        <v>256</v>
      </c>
      <c r="D36" s="71">
        <v>53003</v>
      </c>
      <c r="E36" s="304">
        <v>1410.1030860000001</v>
      </c>
      <c r="F36" s="122"/>
      <c r="G36" s="75">
        <v>2310</v>
      </c>
      <c r="H36" s="693"/>
      <c r="I36" s="61"/>
      <c r="J36" s="47"/>
      <c r="K36" s="58"/>
      <c r="L36" s="53"/>
      <c r="M36" s="49"/>
      <c r="N36" s="54"/>
      <c r="O36" s="1"/>
      <c r="P36" s="331" t="s">
        <v>257</v>
      </c>
      <c r="Q36" s="241"/>
      <c r="R36" s="242"/>
      <c r="S36" s="243"/>
      <c r="T36" s="241"/>
      <c r="U36" s="242"/>
      <c r="V36" s="243"/>
      <c r="W36" s="241"/>
      <c r="X36" s="242"/>
      <c r="Y36" s="243"/>
      <c r="Z36" s="241"/>
      <c r="AA36" s="242"/>
      <c r="AB36" s="243"/>
      <c r="AC36" s="241"/>
      <c r="AD36" s="242"/>
      <c r="AE36" s="242"/>
      <c r="AF36" s="241"/>
      <c r="AG36" s="242"/>
      <c r="AH36" s="243"/>
      <c r="AI36" s="241"/>
      <c r="AJ36" s="242"/>
      <c r="AK36" s="243"/>
      <c r="AL36" s="241"/>
      <c r="AM36" s="242"/>
      <c r="AN36" s="243"/>
      <c r="AO36" s="241"/>
      <c r="AP36" s="242"/>
      <c r="AQ36" s="243"/>
      <c r="AR36" s="241"/>
      <c r="AS36" s="242"/>
      <c r="AT36" s="243"/>
      <c r="AU36" s="241"/>
      <c r="AV36" s="242"/>
      <c r="AW36" s="243"/>
      <c r="AX36" s="241"/>
      <c r="AY36" s="242"/>
      <c r="AZ36" s="243"/>
    </row>
    <row r="37" spans="1:52" ht="15.5" x14ac:dyDescent="0.35">
      <c r="A37" s="702"/>
      <c r="B37" s="70" t="s">
        <v>125</v>
      </c>
      <c r="C37" s="74" t="s">
        <v>258</v>
      </c>
      <c r="D37" s="71">
        <v>53004</v>
      </c>
      <c r="E37" s="304">
        <v>334.39120200000002</v>
      </c>
      <c r="F37" s="122"/>
      <c r="G37" s="75">
        <v>400</v>
      </c>
      <c r="H37" s="693"/>
      <c r="I37" s="61"/>
      <c r="J37" s="47"/>
      <c r="K37" s="58"/>
      <c r="L37" s="53"/>
      <c r="M37" s="49"/>
      <c r="N37" s="54"/>
      <c r="O37" s="1"/>
      <c r="P37" s="331" t="s">
        <v>259</v>
      </c>
      <c r="Q37" s="241"/>
      <c r="R37" s="242"/>
      <c r="S37" s="243"/>
      <c r="T37" s="241"/>
      <c r="U37" s="242"/>
      <c r="V37" s="243"/>
      <c r="W37" s="241"/>
      <c r="X37" s="242"/>
      <c r="Y37" s="243"/>
      <c r="Z37" s="241"/>
      <c r="AA37" s="242"/>
      <c r="AB37" s="243"/>
      <c r="AC37" s="241"/>
      <c r="AD37" s="242"/>
      <c r="AE37" s="242"/>
      <c r="AF37" s="241"/>
      <c r="AG37" s="242"/>
      <c r="AH37" s="243"/>
      <c r="AI37" s="241"/>
      <c r="AJ37" s="242"/>
      <c r="AK37" s="243"/>
      <c r="AL37" s="241"/>
      <c r="AM37" s="242"/>
      <c r="AN37" s="243"/>
      <c r="AO37" s="241"/>
      <c r="AP37" s="242"/>
      <c r="AQ37" s="243"/>
      <c r="AR37" s="241"/>
      <c r="AS37" s="242"/>
      <c r="AT37" s="243"/>
      <c r="AU37" s="241"/>
      <c r="AV37" s="242"/>
      <c r="AW37" s="243"/>
      <c r="AX37" s="241"/>
      <c r="AY37" s="242"/>
      <c r="AZ37" s="243"/>
    </row>
    <row r="38" spans="1:52" ht="15.5" x14ac:dyDescent="0.35">
      <c r="A38" s="702"/>
      <c r="B38" s="70" t="s">
        <v>125</v>
      </c>
      <c r="C38" s="74" t="s">
        <v>260</v>
      </c>
      <c r="D38" s="71">
        <v>53005</v>
      </c>
      <c r="E38" s="304">
        <v>1098.0290100000002</v>
      </c>
      <c r="F38" s="122"/>
      <c r="G38" s="75">
        <v>1030</v>
      </c>
      <c r="H38" s="693"/>
      <c r="I38" s="61"/>
      <c r="J38" s="47"/>
      <c r="K38" s="58"/>
      <c r="L38" s="53"/>
      <c r="M38" s="49"/>
      <c r="N38" s="54"/>
      <c r="O38" s="1"/>
      <c r="P38" s="331" t="s">
        <v>261</v>
      </c>
      <c r="Q38" s="241"/>
      <c r="R38" s="242"/>
      <c r="S38" s="243"/>
      <c r="T38" s="241"/>
      <c r="U38" s="242"/>
      <c r="V38" s="243"/>
      <c r="W38" s="241"/>
      <c r="X38" s="242"/>
      <c r="Y38" s="243"/>
      <c r="Z38" s="241"/>
      <c r="AA38" s="242"/>
      <c r="AB38" s="243"/>
      <c r="AC38" s="241"/>
      <c r="AD38" s="242"/>
      <c r="AE38" s="242"/>
      <c r="AF38" s="241"/>
      <c r="AG38" s="242"/>
      <c r="AH38" s="243"/>
      <c r="AI38" s="241"/>
      <c r="AJ38" s="242"/>
      <c r="AK38" s="243"/>
      <c r="AL38" s="241"/>
      <c r="AM38" s="242"/>
      <c r="AN38" s="243"/>
      <c r="AO38" s="241"/>
      <c r="AP38" s="242"/>
      <c r="AQ38" s="243"/>
      <c r="AR38" s="241"/>
      <c r="AS38" s="242"/>
      <c r="AT38" s="243"/>
      <c r="AU38" s="241"/>
      <c r="AV38" s="242"/>
      <c r="AW38" s="243"/>
      <c r="AX38" s="241"/>
      <c r="AY38" s="242"/>
      <c r="AZ38" s="243"/>
    </row>
    <row r="39" spans="1:52" ht="15.5" x14ac:dyDescent="0.35">
      <c r="A39" s="702"/>
      <c r="B39" s="70" t="s">
        <v>125</v>
      </c>
      <c r="C39" s="74" t="s">
        <v>262</v>
      </c>
      <c r="D39" s="71">
        <v>53006</v>
      </c>
      <c r="E39" s="304">
        <v>783.40527600000007</v>
      </c>
      <c r="F39" s="122"/>
      <c r="G39" s="75">
        <v>875</v>
      </c>
      <c r="H39" s="693"/>
      <c r="I39" s="61"/>
      <c r="J39" s="47"/>
      <c r="K39" s="58"/>
      <c r="L39" s="53"/>
      <c r="M39" s="49"/>
      <c r="N39" s="54"/>
      <c r="O39" s="1"/>
      <c r="P39" s="331" t="s">
        <v>263</v>
      </c>
      <c r="Q39" s="241"/>
      <c r="R39" s="242"/>
      <c r="S39" s="243"/>
      <c r="T39" s="241"/>
      <c r="U39" s="242"/>
      <c r="V39" s="243"/>
      <c r="W39" s="241"/>
      <c r="X39" s="242"/>
      <c r="Y39" s="243"/>
      <c r="Z39" s="241"/>
      <c r="AA39" s="242"/>
      <c r="AB39" s="243"/>
      <c r="AC39" s="241"/>
      <c r="AD39" s="242"/>
      <c r="AE39" s="242"/>
      <c r="AF39" s="241"/>
      <c r="AG39" s="242"/>
      <c r="AH39" s="243"/>
      <c r="AI39" s="241"/>
      <c r="AJ39" s="242"/>
      <c r="AK39" s="243"/>
      <c r="AL39" s="241"/>
      <c r="AM39" s="242"/>
      <c r="AN39" s="243"/>
      <c r="AO39" s="241"/>
      <c r="AP39" s="242"/>
      <c r="AQ39" s="243"/>
      <c r="AR39" s="241"/>
      <c r="AS39" s="242"/>
      <c r="AT39" s="243"/>
      <c r="AU39" s="241"/>
      <c r="AV39" s="242"/>
      <c r="AW39" s="243"/>
      <c r="AX39" s="241"/>
      <c r="AY39" s="242"/>
      <c r="AZ39" s="243"/>
    </row>
    <row r="40" spans="1:52" ht="15.75" customHeight="1" x14ac:dyDescent="0.35">
      <c r="A40" s="702"/>
      <c r="B40" s="70" t="s">
        <v>264</v>
      </c>
      <c r="C40" s="22" t="s">
        <v>264</v>
      </c>
      <c r="D40" s="71">
        <v>54007</v>
      </c>
      <c r="E40" s="407">
        <v>101.58</v>
      </c>
      <c r="F40" s="122" t="s">
        <v>218</v>
      </c>
      <c r="G40" s="75">
        <v>102.04</v>
      </c>
      <c r="H40" s="693"/>
      <c r="I40" s="61" t="s">
        <v>265</v>
      </c>
      <c r="J40" s="47" t="s">
        <v>265</v>
      </c>
      <c r="K40" s="58"/>
      <c r="L40" s="53" t="s">
        <v>27</v>
      </c>
      <c r="M40" s="49" t="s">
        <v>235</v>
      </c>
      <c r="N40" s="54"/>
      <c r="O40" s="1" t="s">
        <v>266</v>
      </c>
      <c r="P40" s="331" t="s">
        <v>267</v>
      </c>
      <c r="Q40" s="241"/>
      <c r="R40" s="242"/>
      <c r="S40" s="243"/>
      <c r="T40" s="241"/>
      <c r="U40" s="242"/>
      <c r="V40" s="243"/>
      <c r="W40" s="241"/>
      <c r="X40" s="242"/>
      <c r="Y40" s="243"/>
      <c r="Z40" s="241"/>
      <c r="AA40" s="242"/>
      <c r="AB40" s="243"/>
      <c r="AC40" s="241"/>
      <c r="AD40" s="242"/>
      <c r="AE40" s="242"/>
      <c r="AF40" s="241"/>
      <c r="AG40" s="242"/>
      <c r="AH40" s="243"/>
      <c r="AI40" s="241"/>
      <c r="AJ40" s="242"/>
      <c r="AK40" s="243"/>
      <c r="AL40" s="241"/>
      <c r="AM40" s="242"/>
      <c r="AN40" s="243"/>
      <c r="AO40" s="241"/>
      <c r="AP40" s="242"/>
      <c r="AQ40" s="243"/>
      <c r="AR40" s="241"/>
      <c r="AS40" s="242"/>
      <c r="AT40" s="243"/>
      <c r="AU40" s="241"/>
      <c r="AV40" s="242"/>
      <c r="AW40" s="243"/>
      <c r="AX40" s="241"/>
      <c r="AY40" s="242"/>
      <c r="AZ40" s="243"/>
    </row>
    <row r="41" spans="1:52" ht="15.75" customHeight="1" x14ac:dyDescent="0.35">
      <c r="A41" s="703"/>
      <c r="B41" s="70" t="s">
        <v>268</v>
      </c>
      <c r="C41" s="22" t="s">
        <v>268</v>
      </c>
      <c r="D41" s="71">
        <v>54017</v>
      </c>
      <c r="E41" s="407">
        <v>340.29300000000001</v>
      </c>
      <c r="F41" s="122" t="s">
        <v>218</v>
      </c>
      <c r="G41" s="75">
        <v>716.54</v>
      </c>
      <c r="H41" s="694"/>
      <c r="I41" s="61" t="s">
        <v>269</v>
      </c>
      <c r="J41" s="47" t="s">
        <v>269</v>
      </c>
      <c r="K41" s="58"/>
      <c r="L41" s="53" t="s">
        <v>235</v>
      </c>
      <c r="M41" s="49" t="s">
        <v>235</v>
      </c>
      <c r="N41" s="54"/>
      <c r="O41" s="1" t="s">
        <v>270</v>
      </c>
      <c r="P41" s="331" t="s">
        <v>271</v>
      </c>
      <c r="Q41" s="241">
        <v>7</v>
      </c>
      <c r="R41" s="242">
        <v>9</v>
      </c>
      <c r="S41" s="243">
        <v>3062.61</v>
      </c>
      <c r="T41" s="241">
        <v>2</v>
      </c>
      <c r="U41" s="242">
        <v>3</v>
      </c>
      <c r="V41" s="243">
        <v>1020.87</v>
      </c>
      <c r="W41" s="241">
        <v>3</v>
      </c>
      <c r="X41" s="242">
        <v>4</v>
      </c>
      <c r="Y41" s="243">
        <v>1361.16</v>
      </c>
      <c r="Z41" s="241">
        <v>7</v>
      </c>
      <c r="AA41" s="242">
        <v>7</v>
      </c>
      <c r="AB41" s="243">
        <v>2382.0300000000002</v>
      </c>
      <c r="AC41" s="241">
        <v>15</v>
      </c>
      <c r="AD41" s="242">
        <v>17</v>
      </c>
      <c r="AE41" s="242">
        <v>5784.93</v>
      </c>
      <c r="AF41" s="241">
        <v>34</v>
      </c>
      <c r="AG41" s="242">
        <v>40</v>
      </c>
      <c r="AH41" s="243">
        <v>13611.6</v>
      </c>
      <c r="AI41" s="241"/>
      <c r="AJ41" s="242"/>
      <c r="AK41" s="243">
        <f>(S41/$E41)*$G41</f>
        <v>6448.8031472877783</v>
      </c>
      <c r="AL41" s="241"/>
      <c r="AM41" s="242"/>
      <c r="AN41" s="243">
        <f>(V41/$E41)*$G41</f>
        <v>2149.6010490959261</v>
      </c>
      <c r="AO41" s="241"/>
      <c r="AP41" s="242"/>
      <c r="AQ41" s="243">
        <f>(Y41/$E41)*$G41</f>
        <v>2866.1347321279018</v>
      </c>
      <c r="AR41" s="241"/>
      <c r="AS41" s="242"/>
      <c r="AT41" s="243">
        <f>(AB41/$E41)*$G41</f>
        <v>5015.7357812238279</v>
      </c>
      <c r="AU41" s="241"/>
      <c r="AV41" s="242"/>
      <c r="AW41" s="243">
        <f>(AE41/$E41)*$G41</f>
        <v>12181.072611543583</v>
      </c>
      <c r="AX41" s="241"/>
      <c r="AY41" s="242"/>
      <c r="AZ41" s="243">
        <f>(AH41/$E41)*$G41</f>
        <v>28661.347321279012</v>
      </c>
    </row>
    <row r="42" spans="1:52" ht="15.75" customHeight="1" x14ac:dyDescent="0.35">
      <c r="A42" s="11" t="s">
        <v>43</v>
      </c>
      <c r="B42" s="12" t="s">
        <v>272</v>
      </c>
      <c r="C42" s="12"/>
      <c r="D42" s="13"/>
      <c r="E42" s="272"/>
      <c r="F42" s="25"/>
      <c r="G42" s="25"/>
      <c r="H42" s="26" t="s">
        <v>43</v>
      </c>
      <c r="I42" s="76" t="s">
        <v>272</v>
      </c>
      <c r="J42" s="77"/>
      <c r="K42" s="78"/>
      <c r="L42" s="79"/>
      <c r="M42" s="80"/>
      <c r="N42" s="29"/>
      <c r="O42" s="1"/>
      <c r="P42" s="332"/>
      <c r="Q42" s="248"/>
      <c r="R42" s="249"/>
      <c r="S42" s="251"/>
      <c r="T42" s="248"/>
      <c r="U42" s="249"/>
      <c r="V42" s="251"/>
      <c r="W42" s="248"/>
      <c r="X42" s="249"/>
      <c r="Y42" s="251"/>
      <c r="Z42" s="248"/>
      <c r="AA42" s="249"/>
      <c r="AB42" s="251"/>
      <c r="AC42" s="248"/>
      <c r="AD42" s="249"/>
      <c r="AE42" s="249"/>
      <c r="AF42" s="248"/>
      <c r="AG42" s="249"/>
      <c r="AH42" s="251"/>
      <c r="AI42" s="248"/>
      <c r="AJ42" s="249"/>
      <c r="AK42" s="243"/>
      <c r="AL42" s="248"/>
      <c r="AM42" s="249"/>
      <c r="AN42" s="243"/>
      <c r="AO42" s="248"/>
      <c r="AP42" s="249"/>
      <c r="AQ42" s="243"/>
      <c r="AR42" s="248"/>
      <c r="AS42" s="249"/>
      <c r="AT42" s="243"/>
      <c r="AU42" s="248"/>
      <c r="AV42" s="249"/>
      <c r="AW42" s="243"/>
      <c r="AX42" s="248"/>
      <c r="AY42" s="249"/>
      <c r="AZ42" s="243"/>
    </row>
    <row r="43" spans="1:52" ht="15.75" customHeight="1" x14ac:dyDescent="0.35">
      <c r="A43" s="701" t="s">
        <v>43</v>
      </c>
      <c r="B43" s="704" t="s">
        <v>272</v>
      </c>
      <c r="C43" s="22" t="s">
        <v>273</v>
      </c>
      <c r="D43" s="71" t="s">
        <v>274</v>
      </c>
      <c r="E43" s="273"/>
      <c r="F43" s="122" t="s">
        <v>218</v>
      </c>
      <c r="G43" s="122"/>
      <c r="H43" s="692" t="s">
        <v>43</v>
      </c>
      <c r="I43" s="727" t="s">
        <v>272</v>
      </c>
      <c r="J43" s="81" t="s">
        <v>275</v>
      </c>
      <c r="K43" s="71" t="s">
        <v>235</v>
      </c>
      <c r="L43" s="82" t="s">
        <v>218</v>
      </c>
      <c r="M43" s="20" t="s">
        <v>234</v>
      </c>
      <c r="N43" s="50"/>
      <c r="O43" s="1" t="s">
        <v>276</v>
      </c>
      <c r="P43" s="331" t="s">
        <v>274</v>
      </c>
      <c r="Q43" s="241"/>
      <c r="R43" s="242"/>
      <c r="S43" s="243"/>
      <c r="T43" s="241"/>
      <c r="U43" s="242"/>
      <c r="V43" s="243"/>
      <c r="W43" s="241"/>
      <c r="X43" s="242"/>
      <c r="Y43" s="243"/>
      <c r="Z43" s="241"/>
      <c r="AA43" s="242"/>
      <c r="AB43" s="243"/>
      <c r="AC43" s="241"/>
      <c r="AD43" s="242"/>
      <c r="AE43" s="242"/>
      <c r="AF43" s="241"/>
      <c r="AG43" s="242"/>
      <c r="AH43" s="243"/>
      <c r="AI43" s="241"/>
      <c r="AJ43" s="242"/>
      <c r="AK43" s="243"/>
      <c r="AL43" s="241"/>
      <c r="AM43" s="242"/>
      <c r="AN43" s="243"/>
      <c r="AO43" s="241"/>
      <c r="AP43" s="242"/>
      <c r="AQ43" s="243"/>
      <c r="AR43" s="241"/>
      <c r="AS43" s="242"/>
      <c r="AT43" s="243"/>
      <c r="AU43" s="241"/>
      <c r="AV43" s="242"/>
      <c r="AW43" s="243"/>
      <c r="AX43" s="241"/>
      <c r="AY43" s="242"/>
      <c r="AZ43" s="243"/>
    </row>
    <row r="44" spans="1:52" ht="15.5" x14ac:dyDescent="0.35">
      <c r="A44" s="702"/>
      <c r="B44" s="705"/>
      <c r="C44" s="18" t="s">
        <v>20</v>
      </c>
      <c r="D44" s="71" t="s">
        <v>277</v>
      </c>
      <c r="E44" s="271">
        <v>1.54</v>
      </c>
      <c r="F44" s="57">
        <v>1.4267154792000001</v>
      </c>
      <c r="G44" s="57">
        <f>157.09/60</f>
        <v>2.6181666666666668</v>
      </c>
      <c r="H44" s="693"/>
      <c r="I44" s="726"/>
      <c r="J44" s="341" t="s">
        <v>20</v>
      </c>
      <c r="K44" s="71" t="s">
        <v>235</v>
      </c>
      <c r="L44" s="83" t="s">
        <v>10</v>
      </c>
      <c r="M44" s="20" t="s">
        <v>234</v>
      </c>
      <c r="N44" s="84"/>
      <c r="O44" s="1"/>
      <c r="P44" s="331" t="s">
        <v>277</v>
      </c>
      <c r="Q44" s="241">
        <v>42</v>
      </c>
      <c r="R44" s="242">
        <v>23163</v>
      </c>
      <c r="S44" s="243">
        <v>35475.269999999997</v>
      </c>
      <c r="T44" s="241">
        <v>11</v>
      </c>
      <c r="U44" s="242">
        <v>5980</v>
      </c>
      <c r="V44" s="243">
        <v>8870.5</v>
      </c>
      <c r="W44" s="241">
        <v>16</v>
      </c>
      <c r="X44" s="242">
        <v>10620</v>
      </c>
      <c r="Y44" s="243">
        <v>15081.3</v>
      </c>
      <c r="Z44" s="241">
        <v>87</v>
      </c>
      <c r="AA44" s="242">
        <v>49035</v>
      </c>
      <c r="AB44" s="243">
        <v>72759.899999999994</v>
      </c>
      <c r="AC44" s="241">
        <v>69</v>
      </c>
      <c r="AD44" s="242">
        <v>38910</v>
      </c>
      <c r="AE44" s="242">
        <v>58852.65</v>
      </c>
      <c r="AF44" s="241">
        <v>225</v>
      </c>
      <c r="AG44" s="242">
        <v>127708</v>
      </c>
      <c r="AH44" s="243">
        <v>191039.62</v>
      </c>
      <c r="AI44" s="241"/>
      <c r="AJ44" s="242"/>
      <c r="AK44" s="243">
        <f>(S44/$E44)*$G44</f>
        <v>60311.798314935062</v>
      </c>
      <c r="AL44" s="241"/>
      <c r="AM44" s="242"/>
      <c r="AN44" s="243">
        <f>(V44/$E44)*$G44</f>
        <v>15080.81001082251</v>
      </c>
      <c r="AO44" s="241"/>
      <c r="AP44" s="242"/>
      <c r="AQ44" s="243">
        <f>(Y44/$E44)*$G44</f>
        <v>25639.842175324673</v>
      </c>
      <c r="AR44" s="241"/>
      <c r="AS44" s="242"/>
      <c r="AT44" s="243">
        <f>(AB44/$E44)*$G44</f>
        <v>123699.70444805193</v>
      </c>
      <c r="AU44" s="241"/>
      <c r="AV44" s="242"/>
      <c r="AW44" s="243">
        <f>(AE44/$E44)*$G44</f>
        <v>100055.8743344156</v>
      </c>
      <c r="AX44" s="241"/>
      <c r="AY44" s="242"/>
      <c r="AZ44" s="243">
        <f>(AH44/$E44)*$G44</f>
        <v>324788.02928354975</v>
      </c>
    </row>
    <row r="45" spans="1:52" ht="15.5" x14ac:dyDescent="0.35">
      <c r="A45" s="702"/>
      <c r="B45" s="705"/>
      <c r="C45" s="22" t="s">
        <v>22</v>
      </c>
      <c r="D45" s="71" t="s">
        <v>278</v>
      </c>
      <c r="E45" s="271">
        <v>1.54</v>
      </c>
      <c r="F45" s="57">
        <v>1.4267154792000001</v>
      </c>
      <c r="G45" s="57">
        <f>154.5/60</f>
        <v>2.5750000000000002</v>
      </c>
      <c r="H45" s="694"/>
      <c r="I45" s="728"/>
      <c r="J45" s="81" t="s">
        <v>22</v>
      </c>
      <c r="K45" s="71" t="s">
        <v>235</v>
      </c>
      <c r="L45" s="83" t="s">
        <v>10</v>
      </c>
      <c r="M45" s="20" t="s">
        <v>234</v>
      </c>
      <c r="N45" s="84"/>
      <c r="O45" s="1"/>
      <c r="P45" s="331" t="s">
        <v>278</v>
      </c>
      <c r="Q45" s="244">
        <v>71</v>
      </c>
      <c r="R45" s="245">
        <v>84469</v>
      </c>
      <c r="S45" s="246">
        <v>129747.01</v>
      </c>
      <c r="T45" s="244">
        <v>21</v>
      </c>
      <c r="U45" s="245">
        <v>28535</v>
      </c>
      <c r="V45" s="246">
        <v>43417.4</v>
      </c>
      <c r="W45" s="244">
        <v>24</v>
      </c>
      <c r="X45" s="245">
        <v>33335</v>
      </c>
      <c r="Y45" s="246">
        <v>48710.15</v>
      </c>
      <c r="Z45" s="244">
        <v>156</v>
      </c>
      <c r="AA45" s="245">
        <v>195181</v>
      </c>
      <c r="AB45" s="246">
        <v>291190.99</v>
      </c>
      <c r="AC45" s="244">
        <v>117</v>
      </c>
      <c r="AD45" s="245">
        <v>151135</v>
      </c>
      <c r="AE45" s="245">
        <v>229430.7</v>
      </c>
      <c r="AF45" s="244">
        <v>389</v>
      </c>
      <c r="AG45" s="245">
        <v>492655</v>
      </c>
      <c r="AH45" s="246">
        <v>742496.25</v>
      </c>
      <c r="AI45" s="244"/>
      <c r="AJ45" s="245"/>
      <c r="AK45" s="243">
        <f>(S45/$E45)*$G45</f>
        <v>216947.11087662337</v>
      </c>
      <c r="AL45" s="244"/>
      <c r="AM45" s="245"/>
      <c r="AN45" s="243">
        <f>(V45/$E45)*$G45</f>
        <v>72597.275974025979</v>
      </c>
      <c r="AO45" s="244"/>
      <c r="AP45" s="245"/>
      <c r="AQ45" s="243">
        <f>(Y45/$E45)*$G45</f>
        <v>81447.166396103901</v>
      </c>
      <c r="AR45" s="244"/>
      <c r="AS45" s="245"/>
      <c r="AT45" s="243">
        <f>(AB45/$E45)*$G45</f>
        <v>486894.02548701304</v>
      </c>
      <c r="AU45" s="244"/>
      <c r="AV45" s="245"/>
      <c r="AW45" s="243">
        <f>(AE45/$E45)*$G45</f>
        <v>383626.00811688311</v>
      </c>
      <c r="AX45" s="244"/>
      <c r="AY45" s="245"/>
      <c r="AZ45" s="243">
        <f>(AH45/$E45)*$G45</f>
        <v>1241511.5868506494</v>
      </c>
    </row>
    <row r="46" spans="1:52" ht="15.75" customHeight="1" x14ac:dyDescent="0.35">
      <c r="A46" s="11" t="s">
        <v>49</v>
      </c>
      <c r="B46" s="12" t="s">
        <v>50</v>
      </c>
      <c r="C46" s="12"/>
      <c r="D46" s="13"/>
      <c r="E46" s="275"/>
      <c r="F46" s="85"/>
      <c r="G46" s="85"/>
      <c r="H46" s="26" t="s">
        <v>49</v>
      </c>
      <c r="I46" s="76" t="s">
        <v>279</v>
      </c>
      <c r="J46" s="86"/>
      <c r="K46" s="87"/>
      <c r="L46" s="88"/>
      <c r="M46" s="89"/>
      <c r="N46" s="90"/>
      <c r="O46" s="1"/>
      <c r="P46" s="332"/>
      <c r="Q46" s="248"/>
      <c r="R46" s="249"/>
      <c r="S46" s="251"/>
      <c r="T46" s="248"/>
      <c r="U46" s="249"/>
      <c r="V46" s="251"/>
      <c r="W46" s="248"/>
      <c r="X46" s="249"/>
      <c r="Y46" s="251"/>
      <c r="Z46" s="248"/>
      <c r="AA46" s="249"/>
      <c r="AB46" s="251"/>
      <c r="AC46" s="248"/>
      <c r="AD46" s="249"/>
      <c r="AE46" s="249"/>
      <c r="AF46" s="248"/>
      <c r="AG46" s="249"/>
      <c r="AH46" s="251"/>
      <c r="AI46" s="248"/>
      <c r="AJ46" s="249"/>
      <c r="AK46" s="251"/>
      <c r="AL46" s="248"/>
      <c r="AM46" s="249"/>
      <c r="AN46" s="251"/>
      <c r="AO46" s="248"/>
      <c r="AP46" s="249"/>
      <c r="AQ46" s="251"/>
      <c r="AR46" s="248"/>
      <c r="AS46" s="249"/>
      <c r="AT46" s="251"/>
      <c r="AU46" s="248"/>
      <c r="AV46" s="249"/>
      <c r="AW46" s="251"/>
      <c r="AX46" s="248"/>
      <c r="AY46" s="249"/>
      <c r="AZ46" s="251"/>
    </row>
    <row r="47" spans="1:52" ht="15.75" customHeight="1" x14ac:dyDescent="0.35">
      <c r="A47" s="701" t="s">
        <v>49</v>
      </c>
      <c r="B47" s="704" t="s">
        <v>50</v>
      </c>
      <c r="C47" s="402" t="s">
        <v>51</v>
      </c>
      <c r="D47" s="91">
        <v>45121</v>
      </c>
      <c r="E47" s="408">
        <v>45.650052000000002</v>
      </c>
      <c r="F47" s="57">
        <v>38.84435964763199</v>
      </c>
      <c r="G47" s="57">
        <v>69.31</v>
      </c>
      <c r="H47" s="729" t="s">
        <v>49</v>
      </c>
      <c r="I47" s="730" t="s">
        <v>50</v>
      </c>
      <c r="J47" s="92" t="s">
        <v>51</v>
      </c>
      <c r="K47" s="58" t="s">
        <v>235</v>
      </c>
      <c r="L47" s="49" t="s">
        <v>63</v>
      </c>
      <c r="M47" s="58" t="s">
        <v>234</v>
      </c>
      <c r="N47" s="54"/>
      <c r="O47" s="1"/>
      <c r="P47" s="331" t="s">
        <v>280</v>
      </c>
      <c r="Q47" s="241">
        <v>12</v>
      </c>
      <c r="R47" s="242">
        <v>1351</v>
      </c>
      <c r="S47" s="242">
        <v>66735.350000000006</v>
      </c>
      <c r="T47" s="242">
        <v>1</v>
      </c>
      <c r="U47" s="242">
        <v>32</v>
      </c>
      <c r="V47" s="242">
        <v>1460</v>
      </c>
      <c r="W47" s="242">
        <v>2</v>
      </c>
      <c r="X47" s="242">
        <v>242.5</v>
      </c>
      <c r="Y47" s="242">
        <v>10911.96</v>
      </c>
      <c r="Z47" s="242">
        <v>15</v>
      </c>
      <c r="AA47" s="242">
        <v>82780</v>
      </c>
      <c r="AB47" s="242">
        <v>166416.95000000001</v>
      </c>
      <c r="AC47" s="242">
        <v>12</v>
      </c>
      <c r="AD47" s="242">
        <v>18980.5</v>
      </c>
      <c r="AE47" s="242">
        <v>54320.73</v>
      </c>
      <c r="AF47" s="241">
        <v>42</v>
      </c>
      <c r="AG47" s="242">
        <v>103386</v>
      </c>
      <c r="AH47" s="243">
        <v>299844.99</v>
      </c>
      <c r="AI47" s="241"/>
      <c r="AJ47" s="242"/>
      <c r="AK47" s="243">
        <f>(S47/$E47)*$G47</f>
        <v>101323.5890399424</v>
      </c>
      <c r="AL47" s="241"/>
      <c r="AM47" s="242"/>
      <c r="AN47" s="243">
        <f>(V47/$E47)*$G47</f>
        <v>2216.7028418718996</v>
      </c>
      <c r="AO47" s="241"/>
      <c r="AP47" s="242"/>
      <c r="AQ47" s="243">
        <f>(Y47/$E47)*$G47</f>
        <v>16567.515576981157</v>
      </c>
      <c r="AR47" s="241"/>
      <c r="AS47" s="242"/>
      <c r="AT47" s="243">
        <f>(AB47/$E47)*$G47</f>
        <v>252669.12739770813</v>
      </c>
      <c r="AU47" s="241"/>
      <c r="AV47" s="242"/>
      <c r="AW47" s="243">
        <f>(AE47/$E47)*$G47</f>
        <v>82474.600385997386</v>
      </c>
      <c r="AX47" s="241"/>
      <c r="AY47" s="242"/>
      <c r="AZ47" s="243">
        <f>(AH47/$E47)*$G47</f>
        <v>455251.53524250089</v>
      </c>
    </row>
    <row r="48" spans="1:52" ht="15.75" customHeight="1" x14ac:dyDescent="0.35">
      <c r="A48" s="702"/>
      <c r="B48" s="705"/>
      <c r="C48" s="92" t="s">
        <v>52</v>
      </c>
      <c r="D48" s="93">
        <v>45124</v>
      </c>
      <c r="E48" s="409">
        <v>62</v>
      </c>
      <c r="F48" s="57">
        <v>52.746539999999996</v>
      </c>
      <c r="G48" s="57">
        <v>73.92</v>
      </c>
      <c r="H48" s="693"/>
      <c r="I48" s="726"/>
      <c r="J48" s="92" t="s">
        <v>52</v>
      </c>
      <c r="K48" s="58" t="s">
        <v>235</v>
      </c>
      <c r="L48" s="49" t="s">
        <v>63</v>
      </c>
      <c r="M48" s="58" t="s">
        <v>234</v>
      </c>
      <c r="N48" s="54"/>
      <c r="O48" s="1"/>
      <c r="P48" s="331" t="s">
        <v>281</v>
      </c>
      <c r="Q48" s="241">
        <v>50</v>
      </c>
      <c r="R48" s="242"/>
      <c r="S48" s="243">
        <v>237575.45</v>
      </c>
      <c r="T48" s="241">
        <v>25</v>
      </c>
      <c r="U48" s="242"/>
      <c r="V48" s="243">
        <v>111297.66</v>
      </c>
      <c r="W48" s="241">
        <v>32</v>
      </c>
      <c r="X48" s="242"/>
      <c r="Y48" s="243">
        <v>196282.91</v>
      </c>
      <c r="Z48" s="241">
        <v>102</v>
      </c>
      <c r="AA48" s="242"/>
      <c r="AB48" s="243">
        <v>565067.66</v>
      </c>
      <c r="AC48" s="241">
        <v>161</v>
      </c>
      <c r="AD48" s="242"/>
      <c r="AE48" s="242">
        <v>809925.41</v>
      </c>
      <c r="AF48" s="241">
        <v>366</v>
      </c>
      <c r="AG48" s="242"/>
      <c r="AH48" s="243">
        <v>1920149.0899999999</v>
      </c>
      <c r="AI48" s="241"/>
      <c r="AJ48" s="242"/>
      <c r="AK48" s="243">
        <f>(S48/$E48)*$G48</f>
        <v>283251.24619354837</v>
      </c>
      <c r="AL48" s="241"/>
      <c r="AM48" s="242"/>
      <c r="AN48" s="243">
        <f>(V48/$E48)*$G48</f>
        <v>132695.5326967742</v>
      </c>
      <c r="AO48" s="241"/>
      <c r="AP48" s="242"/>
      <c r="AQ48" s="243">
        <f>(Y48/$E48)*$G48</f>
        <v>234019.88237419358</v>
      </c>
      <c r="AR48" s="241"/>
      <c r="AS48" s="242"/>
      <c r="AT48" s="243">
        <f>(AB48/$E48)*$G48</f>
        <v>673706.47463225806</v>
      </c>
      <c r="AU48" s="241"/>
      <c r="AV48" s="242"/>
      <c r="AW48" s="243">
        <f>(AE48/$E48)*$G48</f>
        <v>965640.10172903223</v>
      </c>
      <c r="AX48" s="241"/>
      <c r="AY48" s="242"/>
      <c r="AZ48" s="243">
        <f>(AH48/$E48)*$G48</f>
        <v>2289313.2376258061</v>
      </c>
    </row>
    <row r="49" spans="1:53" ht="15.75" customHeight="1" x14ac:dyDescent="0.35">
      <c r="A49" s="702"/>
      <c r="B49" s="705"/>
      <c r="C49" s="47" t="s">
        <v>282</v>
      </c>
      <c r="D49" s="93">
        <v>45125</v>
      </c>
      <c r="E49" s="409">
        <v>78.34</v>
      </c>
      <c r="F49" s="57">
        <v>66.658503999999994</v>
      </c>
      <c r="G49" s="57">
        <v>83.04</v>
      </c>
      <c r="H49" s="693"/>
      <c r="I49" s="726"/>
      <c r="J49" s="62" t="s">
        <v>53</v>
      </c>
      <c r="K49" s="58" t="s">
        <v>235</v>
      </c>
      <c r="L49" s="49" t="s">
        <v>63</v>
      </c>
      <c r="M49" s="58" t="s">
        <v>234</v>
      </c>
      <c r="N49" s="94" t="s">
        <v>283</v>
      </c>
      <c r="O49" s="55"/>
      <c r="P49" s="331" t="s">
        <v>284</v>
      </c>
      <c r="Q49" s="241">
        <v>47</v>
      </c>
      <c r="R49" s="242">
        <v>56636.140000000007</v>
      </c>
      <c r="S49" s="243">
        <v>235618.64</v>
      </c>
      <c r="T49" s="241">
        <v>6</v>
      </c>
      <c r="U49" s="242">
        <v>1340.4700000000003</v>
      </c>
      <c r="V49" s="243">
        <v>30596.18</v>
      </c>
      <c r="W49" s="241">
        <v>13</v>
      </c>
      <c r="X49" s="242">
        <v>16209.97</v>
      </c>
      <c r="Y49" s="243">
        <v>52567.91</v>
      </c>
      <c r="Z49" s="241">
        <v>60</v>
      </c>
      <c r="AA49" s="242">
        <v>16421.649999999998</v>
      </c>
      <c r="AB49" s="243">
        <v>201696.57</v>
      </c>
      <c r="AC49" s="241">
        <v>68</v>
      </c>
      <c r="AD49" s="242">
        <v>47437.64</v>
      </c>
      <c r="AE49" s="242">
        <v>370170.33</v>
      </c>
      <c r="AF49" s="241">
        <v>193</v>
      </c>
      <c r="AG49" s="242">
        <v>138045.86999999991</v>
      </c>
      <c r="AH49" s="243">
        <v>890649.63</v>
      </c>
      <c r="AI49" s="241"/>
      <c r="AJ49" s="242"/>
      <c r="AK49" s="243">
        <f>(S49/$E49)*$G49</f>
        <v>249754.55534337505</v>
      </c>
      <c r="AL49" s="241"/>
      <c r="AM49" s="242"/>
      <c r="AN49" s="243">
        <f>(V49/$E49)*$G49</f>
        <v>32431.794577482771</v>
      </c>
      <c r="AO49" s="241"/>
      <c r="AP49" s="242"/>
      <c r="AQ49" s="243">
        <f>(Y49/$E49)*$G49</f>
        <v>55721.716190962477</v>
      </c>
      <c r="AR49" s="241"/>
      <c r="AS49" s="242"/>
      <c r="AT49" s="243">
        <f>(AB49/$E49)*$G49</f>
        <v>213797.33434771511</v>
      </c>
      <c r="AU49" s="241"/>
      <c r="AV49" s="242"/>
      <c r="AW49" s="243">
        <f>(AE49/$E49)*$G49</f>
        <v>392378.65972938476</v>
      </c>
      <c r="AX49" s="241"/>
      <c r="AY49" s="242"/>
      <c r="AZ49" s="243">
        <f>(AH49/$E49)*$G49</f>
        <v>944084.06018892012</v>
      </c>
      <c r="BA49" s="309" t="s">
        <v>285</v>
      </c>
    </row>
    <row r="50" spans="1:53" ht="15.75" customHeight="1" x14ac:dyDescent="0.35">
      <c r="A50" s="703"/>
      <c r="B50" s="706"/>
      <c r="C50" s="36" t="s">
        <v>286</v>
      </c>
      <c r="D50" s="95">
        <v>45123</v>
      </c>
      <c r="E50" s="304">
        <v>0.7</v>
      </c>
      <c r="F50" s="57">
        <v>0.59640872623199981</v>
      </c>
      <c r="G50" s="405" t="s">
        <v>212</v>
      </c>
      <c r="H50" s="693"/>
      <c r="I50" s="726"/>
      <c r="J50" s="92" t="s">
        <v>286</v>
      </c>
      <c r="K50" s="58" t="s">
        <v>235</v>
      </c>
      <c r="L50" s="49" t="s">
        <v>10</v>
      </c>
      <c r="M50" s="58" t="s">
        <v>234</v>
      </c>
      <c r="N50" s="34" t="s">
        <v>212</v>
      </c>
      <c r="O50" s="1"/>
      <c r="P50" s="331" t="s">
        <v>287</v>
      </c>
      <c r="Q50" s="241"/>
      <c r="R50" s="242"/>
      <c r="S50" s="243"/>
      <c r="T50" s="241"/>
      <c r="U50" s="242"/>
      <c r="V50" s="243"/>
      <c r="W50" s="241"/>
      <c r="X50" s="242"/>
      <c r="Y50" s="243"/>
      <c r="Z50" s="241"/>
      <c r="AA50" s="242"/>
      <c r="AB50" s="243"/>
      <c r="AC50" s="241"/>
      <c r="AD50" s="242"/>
      <c r="AE50" s="242"/>
      <c r="AF50" s="241"/>
      <c r="AG50" s="242"/>
      <c r="AH50" s="243"/>
      <c r="AI50" s="241"/>
      <c r="AJ50" s="242"/>
      <c r="AK50" s="243"/>
      <c r="AL50" s="241"/>
      <c r="AM50" s="242"/>
      <c r="AN50" s="243"/>
      <c r="AO50" s="241"/>
      <c r="AP50" s="242"/>
      <c r="AQ50" s="243"/>
      <c r="AR50" s="241"/>
      <c r="AS50" s="242"/>
      <c r="AT50" s="243"/>
      <c r="AU50" s="241"/>
      <c r="AV50" s="242"/>
      <c r="AW50" s="243"/>
      <c r="AX50" s="241"/>
      <c r="AY50" s="242"/>
      <c r="AZ50" s="243"/>
    </row>
    <row r="51" spans="1:53" ht="15.75" customHeight="1" x14ac:dyDescent="0.35">
      <c r="A51" s="716"/>
      <c r="B51" s="717"/>
      <c r="C51" s="717"/>
      <c r="D51" s="342"/>
      <c r="E51" s="277"/>
      <c r="F51" s="57"/>
      <c r="G51" s="57">
        <v>131.37</v>
      </c>
      <c r="H51" s="693"/>
      <c r="I51" s="728"/>
      <c r="J51" s="96" t="s">
        <v>121</v>
      </c>
      <c r="K51" s="58" t="s">
        <v>235</v>
      </c>
      <c r="L51" s="97" t="s">
        <v>63</v>
      </c>
      <c r="M51" s="58" t="s">
        <v>234</v>
      </c>
      <c r="N51" s="98" t="s">
        <v>288</v>
      </c>
      <c r="O51" s="1"/>
      <c r="P51" s="331"/>
      <c r="Q51" s="241"/>
      <c r="R51" s="242"/>
      <c r="S51" s="243"/>
      <c r="T51" s="241"/>
      <c r="U51" s="242"/>
      <c r="V51" s="243"/>
      <c r="W51" s="241"/>
      <c r="X51" s="242"/>
      <c r="Y51" s="243"/>
      <c r="Z51" s="241"/>
      <c r="AA51" s="242"/>
      <c r="AB51" s="243"/>
      <c r="AC51" s="241"/>
      <c r="AD51" s="242"/>
      <c r="AE51" s="242"/>
      <c r="AF51" s="241"/>
      <c r="AG51" s="242"/>
      <c r="AH51" s="243"/>
      <c r="AI51" s="241"/>
      <c r="AJ51" s="242"/>
      <c r="AK51" s="243"/>
      <c r="AL51" s="241"/>
      <c r="AM51" s="242"/>
      <c r="AN51" s="243"/>
      <c r="AO51" s="241"/>
      <c r="AP51" s="242"/>
      <c r="AQ51" s="243"/>
      <c r="AR51" s="241"/>
      <c r="AS51" s="242"/>
      <c r="AT51" s="243"/>
      <c r="AU51" s="241"/>
      <c r="AV51" s="242"/>
      <c r="AW51" s="243"/>
      <c r="AX51" s="241"/>
      <c r="AY51" s="242"/>
      <c r="AZ51" s="243"/>
    </row>
    <row r="52" spans="1:53" ht="15.5" x14ac:dyDescent="0.35">
      <c r="A52" s="724"/>
      <c r="B52" s="725"/>
      <c r="C52" s="725"/>
      <c r="D52" s="342"/>
      <c r="E52" s="277"/>
      <c r="F52" s="57"/>
      <c r="G52" s="57" t="s">
        <v>289</v>
      </c>
      <c r="H52" s="693"/>
      <c r="I52" s="730" t="s">
        <v>78</v>
      </c>
      <c r="J52" s="99" t="s">
        <v>290</v>
      </c>
      <c r="K52" s="58" t="s">
        <v>235</v>
      </c>
      <c r="L52" s="52" t="s">
        <v>63</v>
      </c>
      <c r="M52" s="58" t="s">
        <v>234</v>
      </c>
      <c r="N52" s="98" t="s">
        <v>288</v>
      </c>
      <c r="O52" s="1"/>
      <c r="P52" s="331"/>
      <c r="Q52" s="241"/>
      <c r="R52" s="242"/>
      <c r="S52" s="243"/>
      <c r="T52" s="241"/>
      <c r="U52" s="242"/>
      <c r="V52" s="243"/>
      <c r="W52" s="241"/>
      <c r="X52" s="242"/>
      <c r="Y52" s="243"/>
      <c r="Z52" s="241"/>
      <c r="AA52" s="242"/>
      <c r="AB52" s="243"/>
      <c r="AC52" s="241"/>
      <c r="AD52" s="242"/>
      <c r="AE52" s="242"/>
      <c r="AF52" s="241"/>
      <c r="AG52" s="242"/>
      <c r="AH52" s="243"/>
      <c r="AI52" s="241"/>
      <c r="AJ52" s="242"/>
      <c r="AK52" s="243"/>
      <c r="AL52" s="241"/>
      <c r="AM52" s="242"/>
      <c r="AN52" s="243"/>
      <c r="AO52" s="241"/>
      <c r="AP52" s="242"/>
      <c r="AQ52" s="243"/>
      <c r="AR52" s="241"/>
      <c r="AS52" s="242"/>
      <c r="AT52" s="243"/>
      <c r="AU52" s="241"/>
      <c r="AV52" s="242"/>
      <c r="AW52" s="243"/>
      <c r="AX52" s="241"/>
      <c r="AY52" s="242"/>
      <c r="AZ52" s="243"/>
    </row>
    <row r="53" spans="1:53" ht="15.5" x14ac:dyDescent="0.35">
      <c r="A53" s="724"/>
      <c r="B53" s="725"/>
      <c r="C53" s="725"/>
      <c r="D53" s="342"/>
      <c r="E53" s="277"/>
      <c r="F53" s="57"/>
      <c r="G53" s="57" t="s">
        <v>291</v>
      </c>
      <c r="H53" s="693"/>
      <c r="I53" s="726"/>
      <c r="J53" s="99" t="s">
        <v>292</v>
      </c>
      <c r="K53" s="58" t="s">
        <v>235</v>
      </c>
      <c r="L53" s="52" t="s">
        <v>63</v>
      </c>
      <c r="M53" s="58" t="s">
        <v>234</v>
      </c>
      <c r="N53" s="98" t="s">
        <v>288</v>
      </c>
      <c r="O53" s="1"/>
      <c r="P53" s="331"/>
      <c r="Q53" s="241"/>
      <c r="R53" s="242"/>
      <c r="S53" s="243"/>
      <c r="T53" s="241"/>
      <c r="U53" s="242"/>
      <c r="V53" s="243"/>
      <c r="W53" s="241"/>
      <c r="X53" s="242"/>
      <c r="Y53" s="243"/>
      <c r="Z53" s="241"/>
      <c r="AA53" s="242"/>
      <c r="AB53" s="243"/>
      <c r="AC53" s="241"/>
      <c r="AD53" s="242"/>
      <c r="AE53" s="242"/>
      <c r="AF53" s="241"/>
      <c r="AG53" s="242"/>
      <c r="AH53" s="243"/>
      <c r="AI53" s="241"/>
      <c r="AJ53" s="242"/>
      <c r="AK53" s="243"/>
      <c r="AL53" s="241"/>
      <c r="AM53" s="242"/>
      <c r="AN53" s="243"/>
      <c r="AO53" s="241"/>
      <c r="AP53" s="242"/>
      <c r="AQ53" s="243"/>
      <c r="AR53" s="241"/>
      <c r="AS53" s="242"/>
      <c r="AT53" s="243"/>
      <c r="AU53" s="241"/>
      <c r="AV53" s="242"/>
      <c r="AW53" s="243"/>
      <c r="AX53" s="241"/>
      <c r="AY53" s="242"/>
      <c r="AZ53" s="243"/>
    </row>
    <row r="54" spans="1:53" ht="15.5" x14ac:dyDescent="0.35">
      <c r="A54" s="731"/>
      <c r="B54" s="732"/>
      <c r="C54" s="732"/>
      <c r="D54" s="342"/>
      <c r="E54" s="277"/>
      <c r="F54" s="57"/>
      <c r="G54" s="57" t="s">
        <v>293</v>
      </c>
      <c r="H54" s="693"/>
      <c r="I54" s="728"/>
      <c r="J54" s="99" t="s">
        <v>294</v>
      </c>
      <c r="K54" s="58" t="s">
        <v>235</v>
      </c>
      <c r="L54" s="52" t="s">
        <v>63</v>
      </c>
      <c r="M54" s="58" t="s">
        <v>234</v>
      </c>
      <c r="N54" s="98" t="s">
        <v>288</v>
      </c>
      <c r="O54" s="1"/>
      <c r="P54" s="331"/>
      <c r="Q54" s="244"/>
      <c r="R54" s="245"/>
      <c r="S54" s="246"/>
      <c r="T54" s="244"/>
      <c r="U54" s="245"/>
      <c r="V54" s="246"/>
      <c r="W54" s="244"/>
      <c r="X54" s="245"/>
      <c r="Y54" s="246"/>
      <c r="Z54" s="244"/>
      <c r="AA54" s="245"/>
      <c r="AB54" s="246"/>
      <c r="AC54" s="244"/>
      <c r="AD54" s="245"/>
      <c r="AE54" s="245"/>
      <c r="AF54" s="244"/>
      <c r="AG54" s="245"/>
      <c r="AH54" s="246"/>
      <c r="AI54" s="244"/>
      <c r="AJ54" s="245"/>
      <c r="AK54" s="246"/>
      <c r="AL54" s="244"/>
      <c r="AM54" s="245"/>
      <c r="AN54" s="246"/>
      <c r="AO54" s="244"/>
      <c r="AP54" s="245"/>
      <c r="AQ54" s="246"/>
      <c r="AR54" s="244"/>
      <c r="AS54" s="245"/>
      <c r="AT54" s="246"/>
      <c r="AU54" s="244"/>
      <c r="AV54" s="245"/>
      <c r="AW54" s="246"/>
      <c r="AX54" s="244"/>
      <c r="AY54" s="245"/>
      <c r="AZ54" s="246"/>
    </row>
    <row r="55" spans="1:53" ht="15.75" customHeight="1" x14ac:dyDescent="0.35">
      <c r="A55" s="100" t="s">
        <v>54</v>
      </c>
      <c r="B55" s="101" t="s">
        <v>55</v>
      </c>
      <c r="C55" s="101"/>
      <c r="D55" s="102"/>
      <c r="E55" s="103"/>
      <c r="F55" s="85"/>
      <c r="G55" s="85"/>
      <c r="H55" s="104" t="s">
        <v>54</v>
      </c>
      <c r="I55" s="105" t="s">
        <v>295</v>
      </c>
      <c r="J55" s="106"/>
      <c r="K55" s="107"/>
      <c r="L55" s="108"/>
      <c r="M55" s="109"/>
      <c r="N55" s="110"/>
      <c r="O55" s="1"/>
      <c r="P55" s="332"/>
      <c r="Q55" s="248"/>
      <c r="R55" s="249"/>
      <c r="S55" s="251"/>
      <c r="T55" s="248"/>
      <c r="U55" s="249"/>
      <c r="V55" s="251"/>
      <c r="W55" s="248"/>
      <c r="X55" s="249"/>
      <c r="Y55" s="251"/>
      <c r="Z55" s="248"/>
      <c r="AA55" s="249"/>
      <c r="AB55" s="251"/>
      <c r="AC55" s="248"/>
      <c r="AD55" s="249"/>
      <c r="AE55" s="249"/>
      <c r="AF55" s="248"/>
      <c r="AG55" s="249"/>
      <c r="AH55" s="251"/>
      <c r="AI55" s="248"/>
      <c r="AJ55" s="249"/>
      <c r="AK55" s="251"/>
      <c r="AL55" s="248"/>
      <c r="AM55" s="249"/>
      <c r="AN55" s="251"/>
      <c r="AO55" s="248"/>
      <c r="AP55" s="249"/>
      <c r="AQ55" s="251"/>
      <c r="AR55" s="248"/>
      <c r="AS55" s="249"/>
      <c r="AT55" s="251"/>
      <c r="AU55" s="248"/>
      <c r="AV55" s="249"/>
      <c r="AW55" s="251"/>
      <c r="AX55" s="248"/>
      <c r="AY55" s="249"/>
      <c r="AZ55" s="251"/>
    </row>
    <row r="56" spans="1:53" ht="15.75" customHeight="1" x14ac:dyDescent="0.35">
      <c r="A56" s="688" t="s">
        <v>54</v>
      </c>
      <c r="B56" s="690" t="s">
        <v>55</v>
      </c>
      <c r="C56" s="92" t="s">
        <v>296</v>
      </c>
      <c r="D56" s="343">
        <v>41105</v>
      </c>
      <c r="E56" s="409">
        <v>55.869</v>
      </c>
      <c r="F56" s="57">
        <v>47.539826003999998</v>
      </c>
      <c r="G56" s="94" t="s">
        <v>297</v>
      </c>
      <c r="H56" s="707"/>
      <c r="I56" s="720"/>
      <c r="J56" s="92" t="s">
        <v>296</v>
      </c>
      <c r="K56" s="58"/>
      <c r="L56" s="52"/>
      <c r="M56" s="58"/>
      <c r="N56" s="94" t="s">
        <v>297</v>
      </c>
      <c r="O56" s="1"/>
      <c r="P56" s="331" t="s">
        <v>298</v>
      </c>
      <c r="Q56" s="241"/>
      <c r="R56" s="242"/>
      <c r="S56" s="243"/>
      <c r="T56" s="241">
        <v>1</v>
      </c>
      <c r="U56" s="242">
        <v>25</v>
      </c>
      <c r="V56" s="243">
        <v>1395</v>
      </c>
      <c r="W56" s="241">
        <v>1</v>
      </c>
      <c r="X56" s="242">
        <v>96120</v>
      </c>
      <c r="Y56" s="243">
        <v>89391.6</v>
      </c>
      <c r="Z56" s="241">
        <v>13</v>
      </c>
      <c r="AA56" s="242">
        <v>240.08333327</v>
      </c>
      <c r="AB56" s="243">
        <v>13245.77</v>
      </c>
      <c r="AC56" s="241">
        <v>12</v>
      </c>
      <c r="AD56" s="242">
        <v>2663</v>
      </c>
      <c r="AE56" s="242">
        <v>15261.3</v>
      </c>
      <c r="AF56" s="241">
        <v>27</v>
      </c>
      <c r="AG56" s="242">
        <v>99048.083333269999</v>
      </c>
      <c r="AH56" s="243">
        <v>119293.67</v>
      </c>
      <c r="AI56" s="241"/>
      <c r="AJ56" s="242"/>
      <c r="AK56" s="243">
        <f>(S56/$E56)*$G$59</f>
        <v>0</v>
      </c>
      <c r="AL56" s="241"/>
      <c r="AM56" s="242"/>
      <c r="AN56" s="243">
        <f>(V56/$E56)*$G$59</f>
        <v>2417.01122268163</v>
      </c>
      <c r="AO56" s="241"/>
      <c r="AP56" s="242"/>
      <c r="AQ56" s="243">
        <f>(Y56/$E56)*$G$59</f>
        <v>154882.07914943888</v>
      </c>
      <c r="AR56" s="241"/>
      <c r="AS56" s="242"/>
      <c r="AT56" s="243">
        <f>(AB56/$E56)*$G$59</f>
        <v>22949.946052372514</v>
      </c>
      <c r="AU56" s="241"/>
      <c r="AV56" s="242"/>
      <c r="AW56" s="243">
        <f>(AE56/$E56)*$G$59</f>
        <v>26442.102776137031</v>
      </c>
      <c r="AX56" s="241"/>
      <c r="AY56" s="242"/>
      <c r="AZ56" s="243">
        <f>(AH56/$E56)*$G$59</f>
        <v>206691.13920063002</v>
      </c>
      <c r="BA56" s="309" t="s">
        <v>299</v>
      </c>
    </row>
    <row r="57" spans="1:53" ht="15.75" customHeight="1" x14ac:dyDescent="0.35">
      <c r="A57" s="693"/>
      <c r="B57" s="695"/>
      <c r="C57" s="92" t="s">
        <v>300</v>
      </c>
      <c r="D57" s="111">
        <v>41106</v>
      </c>
      <c r="E57" s="409">
        <v>80.248199999999997</v>
      </c>
      <c r="F57" s="57">
        <v>68.284477351199982</v>
      </c>
      <c r="G57" s="94" t="s">
        <v>297</v>
      </c>
      <c r="H57" s="693"/>
      <c r="I57" s="695"/>
      <c r="J57" s="92" t="s">
        <v>300</v>
      </c>
      <c r="K57" s="58"/>
      <c r="L57" s="52"/>
      <c r="M57" s="58"/>
      <c r="N57" s="112" t="s">
        <v>297</v>
      </c>
      <c r="O57" s="1"/>
      <c r="P57" s="331" t="s">
        <v>301</v>
      </c>
      <c r="Q57" s="241">
        <v>93</v>
      </c>
      <c r="R57" s="242">
        <v>400778.76666669996</v>
      </c>
      <c r="S57" s="243">
        <v>579418.13</v>
      </c>
      <c r="T57" s="241">
        <v>17</v>
      </c>
      <c r="U57" s="242">
        <v>70268.409999999989</v>
      </c>
      <c r="V57" s="243">
        <v>107497.87</v>
      </c>
      <c r="W57" s="241">
        <v>40</v>
      </c>
      <c r="X57" s="242">
        <v>82326.75</v>
      </c>
      <c r="Y57" s="243">
        <v>143745.06</v>
      </c>
      <c r="Z57" s="241">
        <v>170</v>
      </c>
      <c r="AA57" s="242">
        <v>465440.07999970001</v>
      </c>
      <c r="AB57" s="243">
        <v>869501.89</v>
      </c>
      <c r="AC57" s="241">
        <v>163</v>
      </c>
      <c r="AD57" s="242">
        <v>443431</v>
      </c>
      <c r="AE57" s="242">
        <v>677880.15</v>
      </c>
      <c r="AF57" s="241">
        <v>479</v>
      </c>
      <c r="AG57" s="242">
        <v>1462245.0066663991</v>
      </c>
      <c r="AH57" s="243">
        <v>2378043.1</v>
      </c>
      <c r="AI57" s="241"/>
      <c r="AJ57" s="242"/>
      <c r="AK57" s="243">
        <f>(S57/$E57)*$G$59</f>
        <v>698927.51468568773</v>
      </c>
      <c r="AL57" s="241"/>
      <c r="AM57" s="242"/>
      <c r="AN57" s="243">
        <f>(V57/$E57)*$G$59</f>
        <v>129670.12114913481</v>
      </c>
      <c r="AO57" s="241"/>
      <c r="AP57" s="242"/>
      <c r="AQ57" s="243">
        <f>(Y57/$E57)*$G$59</f>
        <v>173393.56905201613</v>
      </c>
      <c r="AR57" s="241"/>
      <c r="AS57" s="242"/>
      <c r="AT57" s="243">
        <f>(AB57/$E57)*$G$59</f>
        <v>1048843.2507146578</v>
      </c>
      <c r="AU57" s="241"/>
      <c r="AV57" s="242"/>
      <c r="AW57" s="243">
        <f>(AE57/$E57)*$G$59</f>
        <v>817698.07322781079</v>
      </c>
      <c r="AX57" s="241"/>
      <c r="AY57" s="242"/>
      <c r="AZ57" s="243">
        <f>(AH57/$E57)*$G$59</f>
        <v>2868532.5288293073</v>
      </c>
    </row>
    <row r="58" spans="1:53" ht="15.75" customHeight="1" x14ac:dyDescent="0.35">
      <c r="A58" s="694"/>
      <c r="B58" s="696"/>
      <c r="C58" s="92" t="s">
        <v>302</v>
      </c>
      <c r="D58" s="113">
        <v>41107</v>
      </c>
      <c r="E58" s="409">
        <v>89.3904</v>
      </c>
      <c r="F58" s="57">
        <v>76.06372160639998</v>
      </c>
      <c r="G58" s="114" t="s">
        <v>303</v>
      </c>
      <c r="H58" s="693"/>
      <c r="I58" s="696"/>
      <c r="J58" s="115" t="s">
        <v>302</v>
      </c>
      <c r="K58" s="58"/>
      <c r="L58" s="52"/>
      <c r="M58" s="344"/>
      <c r="N58" s="114" t="s">
        <v>303</v>
      </c>
      <c r="O58" s="55"/>
      <c r="P58" s="331" t="s">
        <v>304</v>
      </c>
      <c r="Q58" s="241">
        <v>65</v>
      </c>
      <c r="R58" s="242">
        <v>140085.58333330002</v>
      </c>
      <c r="S58" s="243">
        <v>339860.31</v>
      </c>
      <c r="T58" s="241">
        <v>10</v>
      </c>
      <c r="U58" s="242">
        <v>35308.583333300005</v>
      </c>
      <c r="V58" s="243">
        <v>55486.64</v>
      </c>
      <c r="W58" s="241">
        <v>15</v>
      </c>
      <c r="X58" s="242">
        <v>37206.166666699995</v>
      </c>
      <c r="Y58" s="243">
        <v>63834.559999999998</v>
      </c>
      <c r="Z58" s="241">
        <v>100</v>
      </c>
      <c r="AA58" s="242">
        <v>219885.1266666</v>
      </c>
      <c r="AB58" s="243">
        <v>436240.86</v>
      </c>
      <c r="AC58" s="241">
        <v>70</v>
      </c>
      <c r="AD58" s="242">
        <v>136118.58333333</v>
      </c>
      <c r="AE58" s="242">
        <v>256633.83</v>
      </c>
      <c r="AF58" s="241">
        <v>260</v>
      </c>
      <c r="AG58" s="242">
        <v>568604.04333323007</v>
      </c>
      <c r="AH58" s="243">
        <v>1152056.2</v>
      </c>
      <c r="AI58" s="241"/>
      <c r="AJ58" s="242"/>
      <c r="AK58" s="243">
        <f>(S58/$E58)*$G$60</f>
        <v>387877.76792809961</v>
      </c>
      <c r="AL58" s="241"/>
      <c r="AM58" s="242"/>
      <c r="AN58" s="243">
        <f>(V58/$E58)*$G$60</f>
        <v>63326.117936601695</v>
      </c>
      <c r="AO58" s="241"/>
      <c r="AP58" s="242"/>
      <c r="AQ58" s="243">
        <f>(Y58/$E58)*$G$60</f>
        <v>72853.481035994919</v>
      </c>
      <c r="AR58" s="241"/>
      <c r="AS58" s="242"/>
      <c r="AT58" s="243">
        <f>(AB58/$E58)*$G$60</f>
        <v>497875.52731836971</v>
      </c>
      <c r="AU58" s="241"/>
      <c r="AV58" s="242"/>
      <c r="AW58" s="243">
        <f>(AE58/$E58)*$G$60</f>
        <v>292892.56269800779</v>
      </c>
      <c r="AX58" s="241"/>
      <c r="AY58" s="242"/>
      <c r="AZ58" s="243">
        <f>(AH58/$E58)*$G$60</f>
        <v>1314825.4569170738</v>
      </c>
      <c r="BA58" s="309" t="s">
        <v>305</v>
      </c>
    </row>
    <row r="59" spans="1:53" ht="15.5" x14ac:dyDescent="0.35">
      <c r="A59" s="721"/>
      <c r="B59" s="722"/>
      <c r="C59" s="723"/>
      <c r="D59" s="342"/>
      <c r="E59" s="276"/>
      <c r="F59" s="57"/>
      <c r="G59" s="57">
        <v>96.8</v>
      </c>
      <c r="H59" s="707" t="s">
        <v>54</v>
      </c>
      <c r="I59" s="712" t="s">
        <v>56</v>
      </c>
      <c r="J59" s="99" t="s">
        <v>57</v>
      </c>
      <c r="K59" s="58" t="s">
        <v>235</v>
      </c>
      <c r="L59" s="52" t="s">
        <v>63</v>
      </c>
      <c r="M59" s="58" t="s">
        <v>234</v>
      </c>
      <c r="N59" s="116" t="s">
        <v>306</v>
      </c>
      <c r="O59" s="55" t="s">
        <v>58</v>
      </c>
      <c r="P59" s="331"/>
      <c r="Q59" s="241"/>
      <c r="R59" s="242"/>
      <c r="S59" s="243"/>
      <c r="T59" s="241"/>
      <c r="U59" s="242"/>
      <c r="V59" s="243"/>
      <c r="W59" s="241"/>
      <c r="X59" s="242"/>
      <c r="Y59" s="243"/>
      <c r="Z59" s="241"/>
      <c r="AA59" s="242"/>
      <c r="AB59" s="243"/>
      <c r="AC59" s="241"/>
      <c r="AD59" s="242"/>
      <c r="AE59" s="242"/>
      <c r="AF59" s="241"/>
      <c r="AG59" s="242"/>
      <c r="AH59" s="243"/>
      <c r="AI59" s="241"/>
      <c r="AJ59" s="242"/>
      <c r="AK59" s="243"/>
      <c r="AL59" s="241"/>
      <c r="AM59" s="242"/>
      <c r="AN59" s="243"/>
      <c r="AO59" s="241"/>
      <c r="AP59" s="242"/>
      <c r="AQ59" s="243"/>
      <c r="AR59" s="241"/>
      <c r="AS59" s="242"/>
      <c r="AT59" s="243"/>
      <c r="AU59" s="241"/>
      <c r="AV59" s="242"/>
      <c r="AW59" s="243"/>
      <c r="AX59" s="241"/>
      <c r="AY59" s="242"/>
      <c r="AZ59" s="243"/>
    </row>
    <row r="60" spans="1:53" ht="15.5" x14ac:dyDescent="0.35">
      <c r="A60" s="724"/>
      <c r="B60" s="725"/>
      <c r="C60" s="726"/>
      <c r="D60" s="342"/>
      <c r="E60" s="276"/>
      <c r="F60" s="57"/>
      <c r="G60" s="57">
        <v>102.02</v>
      </c>
      <c r="H60" s="693"/>
      <c r="I60" s="695"/>
      <c r="J60" s="99" t="s">
        <v>59</v>
      </c>
      <c r="K60" s="58" t="s">
        <v>235</v>
      </c>
      <c r="L60" s="52" t="s">
        <v>63</v>
      </c>
      <c r="M60" s="58" t="s">
        <v>234</v>
      </c>
      <c r="N60" s="98" t="s">
        <v>306</v>
      </c>
      <c r="O60" s="1" t="s">
        <v>60</v>
      </c>
      <c r="P60" s="331"/>
      <c r="Q60" s="241"/>
      <c r="R60" s="242"/>
      <c r="S60" s="243"/>
      <c r="T60" s="241"/>
      <c r="U60" s="242"/>
      <c r="V60" s="243"/>
      <c r="W60" s="241"/>
      <c r="X60" s="242"/>
      <c r="Y60" s="243"/>
      <c r="Z60" s="241"/>
      <c r="AA60" s="242"/>
      <c r="AB60" s="243"/>
      <c r="AC60" s="241"/>
      <c r="AD60" s="242"/>
      <c r="AE60" s="242"/>
      <c r="AF60" s="241"/>
      <c r="AG60" s="242"/>
      <c r="AH60" s="243"/>
      <c r="AI60" s="241"/>
      <c r="AJ60" s="242"/>
      <c r="AK60" s="243"/>
      <c r="AL60" s="241"/>
      <c r="AM60" s="242"/>
      <c r="AN60" s="243"/>
      <c r="AO60" s="241"/>
      <c r="AP60" s="242"/>
      <c r="AQ60" s="243"/>
      <c r="AR60" s="241"/>
      <c r="AS60" s="242"/>
      <c r="AT60" s="243"/>
      <c r="AU60" s="241"/>
      <c r="AV60" s="242"/>
      <c r="AW60" s="243"/>
      <c r="AX60" s="241"/>
      <c r="AY60" s="242"/>
      <c r="AZ60" s="243"/>
    </row>
    <row r="61" spans="1:53" ht="15.75" customHeight="1" x14ac:dyDescent="0.35">
      <c r="A61" s="724"/>
      <c r="B61" s="725"/>
      <c r="C61" s="726"/>
      <c r="D61" s="342"/>
      <c r="E61" s="276"/>
      <c r="F61" s="57"/>
      <c r="G61" s="57" t="s">
        <v>307</v>
      </c>
      <c r="H61" s="693"/>
      <c r="I61" s="712" t="s">
        <v>308</v>
      </c>
      <c r="J61" s="117" t="s">
        <v>87</v>
      </c>
      <c r="K61" s="58" t="s">
        <v>235</v>
      </c>
      <c r="L61" s="118" t="s">
        <v>63</v>
      </c>
      <c r="M61" s="58" t="s">
        <v>234</v>
      </c>
      <c r="N61" s="98" t="s">
        <v>306</v>
      </c>
      <c r="O61" s="55"/>
      <c r="P61" s="331"/>
      <c r="Q61" s="241"/>
      <c r="R61" s="242"/>
      <c r="S61" s="243"/>
      <c r="T61" s="241"/>
      <c r="U61" s="242"/>
      <c r="V61" s="243"/>
      <c r="W61" s="241"/>
      <c r="X61" s="242"/>
      <c r="Y61" s="243"/>
      <c r="Z61" s="241"/>
      <c r="AA61" s="242"/>
      <c r="AB61" s="243"/>
      <c r="AC61" s="241"/>
      <c r="AD61" s="242"/>
      <c r="AE61" s="242"/>
      <c r="AF61" s="241"/>
      <c r="AG61" s="242"/>
      <c r="AH61" s="243"/>
      <c r="AI61" s="241"/>
      <c r="AJ61" s="242"/>
      <c r="AK61" s="243"/>
      <c r="AL61" s="241"/>
      <c r="AM61" s="242"/>
      <c r="AN61" s="243"/>
      <c r="AO61" s="241"/>
      <c r="AP61" s="242"/>
      <c r="AQ61" s="243"/>
      <c r="AR61" s="241"/>
      <c r="AS61" s="242"/>
      <c r="AT61" s="243"/>
      <c r="AU61" s="241"/>
      <c r="AV61" s="242"/>
      <c r="AW61" s="243"/>
      <c r="AX61" s="241"/>
      <c r="AY61" s="242"/>
      <c r="AZ61" s="243"/>
    </row>
    <row r="62" spans="1:53" ht="15.75" customHeight="1" x14ac:dyDescent="0.35">
      <c r="A62" s="724"/>
      <c r="B62" s="725"/>
      <c r="C62" s="726"/>
      <c r="D62" s="342"/>
      <c r="E62" s="276"/>
      <c r="F62" s="57"/>
      <c r="G62" s="57" t="s">
        <v>309</v>
      </c>
      <c r="H62" s="693"/>
      <c r="I62" s="695"/>
      <c r="J62" s="117" t="s">
        <v>89</v>
      </c>
      <c r="K62" s="58" t="s">
        <v>235</v>
      </c>
      <c r="L62" s="118" t="s">
        <v>63</v>
      </c>
      <c r="M62" s="58" t="s">
        <v>234</v>
      </c>
      <c r="N62" s="98" t="s">
        <v>306</v>
      </c>
      <c r="O62" s="1"/>
      <c r="P62" s="331"/>
      <c r="Q62" s="241"/>
      <c r="R62" s="242"/>
      <c r="S62" s="243"/>
      <c r="T62" s="241"/>
      <c r="U62" s="242"/>
      <c r="V62" s="243"/>
      <c r="W62" s="241"/>
      <c r="X62" s="242"/>
      <c r="Y62" s="243"/>
      <c r="Z62" s="241"/>
      <c r="AA62" s="242"/>
      <c r="AB62" s="243"/>
      <c r="AC62" s="241"/>
      <c r="AD62" s="242"/>
      <c r="AE62" s="242"/>
      <c r="AF62" s="241"/>
      <c r="AG62" s="242"/>
      <c r="AH62" s="243"/>
      <c r="AI62" s="241"/>
      <c r="AJ62" s="242"/>
      <c r="AK62" s="243"/>
      <c r="AL62" s="241"/>
      <c r="AM62" s="242"/>
      <c r="AN62" s="243"/>
      <c r="AO62" s="241"/>
      <c r="AP62" s="242"/>
      <c r="AQ62" s="243"/>
      <c r="AR62" s="241"/>
      <c r="AS62" s="242"/>
      <c r="AT62" s="243"/>
      <c r="AU62" s="241"/>
      <c r="AV62" s="242"/>
      <c r="AW62" s="243"/>
      <c r="AX62" s="241"/>
      <c r="AY62" s="242"/>
      <c r="AZ62" s="243"/>
    </row>
    <row r="63" spans="1:53" ht="15.5" x14ac:dyDescent="0.35">
      <c r="A63" s="724"/>
      <c r="B63" s="725"/>
      <c r="C63" s="726"/>
      <c r="D63" s="342"/>
      <c r="E63" s="276"/>
      <c r="F63" s="57"/>
      <c r="G63" s="57" t="s">
        <v>310</v>
      </c>
      <c r="H63" s="693"/>
      <c r="I63" s="695"/>
      <c r="J63" s="150" t="s">
        <v>62</v>
      </c>
      <c r="K63" s="58" t="s">
        <v>235</v>
      </c>
      <c r="L63" s="52" t="s">
        <v>63</v>
      </c>
      <c r="M63" s="58" t="s">
        <v>234</v>
      </c>
      <c r="N63" s="98" t="s">
        <v>306</v>
      </c>
      <c r="O63" s="1" t="s">
        <v>64</v>
      </c>
      <c r="P63" s="331"/>
      <c r="Q63" s="241"/>
      <c r="R63" s="242"/>
      <c r="S63" s="243"/>
      <c r="T63" s="241"/>
      <c r="U63" s="242"/>
      <c r="V63" s="243"/>
      <c r="W63" s="241"/>
      <c r="X63" s="242"/>
      <c r="Y63" s="243"/>
      <c r="Z63" s="241"/>
      <c r="AA63" s="242"/>
      <c r="AB63" s="243"/>
      <c r="AC63" s="241"/>
      <c r="AD63" s="242"/>
      <c r="AE63" s="242"/>
      <c r="AF63" s="241"/>
      <c r="AG63" s="242"/>
      <c r="AH63" s="243"/>
      <c r="AI63" s="241"/>
      <c r="AJ63" s="242"/>
      <c r="AK63" s="243"/>
      <c r="AL63" s="241"/>
      <c r="AM63" s="242"/>
      <c r="AN63" s="243"/>
      <c r="AO63" s="241"/>
      <c r="AP63" s="242"/>
      <c r="AQ63" s="243"/>
      <c r="AR63" s="241"/>
      <c r="AS63" s="242"/>
      <c r="AT63" s="243"/>
      <c r="AU63" s="241"/>
      <c r="AV63" s="242"/>
      <c r="AW63" s="243"/>
      <c r="AX63" s="241"/>
      <c r="AY63" s="242"/>
      <c r="AZ63" s="243"/>
    </row>
    <row r="64" spans="1:53" ht="15.5" x14ac:dyDescent="0.35">
      <c r="A64" s="724"/>
      <c r="B64" s="725"/>
      <c r="C64" s="726"/>
      <c r="D64" s="342"/>
      <c r="E64" s="276"/>
      <c r="F64" s="57"/>
      <c r="G64" s="57" t="s">
        <v>311</v>
      </c>
      <c r="H64" s="694"/>
      <c r="I64" s="696"/>
      <c r="J64" s="150" t="s">
        <v>66</v>
      </c>
      <c r="K64" s="58" t="s">
        <v>235</v>
      </c>
      <c r="L64" s="52" t="s">
        <v>63</v>
      </c>
      <c r="M64" s="58" t="s">
        <v>234</v>
      </c>
      <c r="N64" s="98" t="s">
        <v>306</v>
      </c>
      <c r="O64" s="1" t="s">
        <v>67</v>
      </c>
      <c r="P64" s="331"/>
      <c r="Q64" s="244"/>
      <c r="R64" s="245"/>
      <c r="S64" s="246"/>
      <c r="T64" s="244"/>
      <c r="U64" s="245"/>
      <c r="V64" s="246"/>
      <c r="W64" s="244"/>
      <c r="X64" s="245"/>
      <c r="Y64" s="246"/>
      <c r="Z64" s="244"/>
      <c r="AA64" s="245"/>
      <c r="AB64" s="246"/>
      <c r="AC64" s="244"/>
      <c r="AD64" s="245"/>
      <c r="AE64" s="245"/>
      <c r="AF64" s="244"/>
      <c r="AG64" s="245"/>
      <c r="AH64" s="246"/>
      <c r="AI64" s="244"/>
      <c r="AJ64" s="245"/>
      <c r="AK64" s="246"/>
      <c r="AL64" s="244"/>
      <c r="AM64" s="245"/>
      <c r="AN64" s="246"/>
      <c r="AO64" s="244"/>
      <c r="AP64" s="245"/>
      <c r="AQ64" s="246"/>
      <c r="AR64" s="244"/>
      <c r="AS64" s="245"/>
      <c r="AT64" s="246"/>
      <c r="AU64" s="244"/>
      <c r="AV64" s="245"/>
      <c r="AW64" s="246"/>
      <c r="AX64" s="244"/>
      <c r="AY64" s="245"/>
      <c r="AZ64" s="246"/>
    </row>
    <row r="65" spans="1:53" ht="15.5" x14ac:dyDescent="0.35">
      <c r="A65" s="11" t="s">
        <v>70</v>
      </c>
      <c r="B65" s="12" t="s">
        <v>71</v>
      </c>
      <c r="C65" s="297"/>
      <c r="D65" s="119"/>
      <c r="E65" s="103"/>
      <c r="F65" s="85"/>
      <c r="G65" s="85"/>
      <c r="H65" s="26" t="s">
        <v>70</v>
      </c>
      <c r="I65" s="27" t="s">
        <v>312</v>
      </c>
      <c r="J65" s="27"/>
      <c r="K65" s="28"/>
      <c r="L65" s="120"/>
      <c r="M65" s="27"/>
      <c r="N65" s="121"/>
      <c r="O65" s="1"/>
      <c r="P65" s="332"/>
      <c r="Q65" s="248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8"/>
      <c r="AG65" s="249"/>
      <c r="AH65" s="251"/>
      <c r="AI65" s="248"/>
      <c r="AJ65" s="249"/>
      <c r="AK65" s="251"/>
      <c r="AL65" s="248"/>
      <c r="AM65" s="249"/>
      <c r="AN65" s="251"/>
      <c r="AO65" s="248"/>
      <c r="AP65" s="249"/>
      <c r="AQ65" s="251"/>
      <c r="AR65" s="248"/>
      <c r="AS65" s="249"/>
      <c r="AT65" s="251"/>
      <c r="AU65" s="248"/>
      <c r="AV65" s="249"/>
      <c r="AW65" s="251"/>
      <c r="AX65" s="248"/>
      <c r="AY65" s="249"/>
      <c r="AZ65" s="251"/>
    </row>
    <row r="66" spans="1:53" ht="15.75" customHeight="1" x14ac:dyDescent="0.35">
      <c r="A66" s="701" t="s">
        <v>70</v>
      </c>
      <c r="B66" s="704" t="s">
        <v>71</v>
      </c>
      <c r="C66" s="402" t="s">
        <v>313</v>
      </c>
      <c r="D66" s="91">
        <v>41119</v>
      </c>
      <c r="E66" s="409">
        <v>39.514620000000001</v>
      </c>
      <c r="F66" s="158">
        <v>33.623622391919994</v>
      </c>
      <c r="G66" s="123" t="s">
        <v>314</v>
      </c>
      <c r="H66" s="714"/>
      <c r="I66" s="715"/>
      <c r="J66" s="92" t="s">
        <v>313</v>
      </c>
      <c r="K66" s="124"/>
      <c r="L66" s="49"/>
      <c r="M66" s="72"/>
      <c r="N66" s="123" t="s">
        <v>314</v>
      </c>
      <c r="O66" s="1"/>
      <c r="P66" s="331" t="s">
        <v>315</v>
      </c>
      <c r="Q66" s="241">
        <v>3</v>
      </c>
      <c r="R66" s="242">
        <v>91</v>
      </c>
      <c r="S66" s="243">
        <v>3595.41</v>
      </c>
      <c r="T66" s="241"/>
      <c r="U66" s="242"/>
      <c r="V66" s="243"/>
      <c r="W66" s="241"/>
      <c r="X66" s="242"/>
      <c r="Y66" s="243"/>
      <c r="Z66" s="241">
        <v>2</v>
      </c>
      <c r="AA66" s="242">
        <v>370</v>
      </c>
      <c r="AB66" s="243">
        <v>14618.7</v>
      </c>
      <c r="AC66" s="241"/>
      <c r="AD66" s="242"/>
      <c r="AE66" s="242"/>
      <c r="AF66" s="241">
        <v>5</v>
      </c>
      <c r="AG66" s="242">
        <v>461</v>
      </c>
      <c r="AH66" s="243">
        <v>18214.11</v>
      </c>
      <c r="AI66" s="241"/>
      <c r="AJ66" s="242"/>
      <c r="AK66" s="243">
        <f>(S66/$E66)*$G$71</f>
        <v>5415.6867306328641</v>
      </c>
      <c r="AL66" s="241"/>
      <c r="AM66" s="242"/>
      <c r="AN66" s="243">
        <f>(V66/$E66)*$G$71</f>
        <v>0</v>
      </c>
      <c r="AO66" s="241"/>
      <c r="AP66" s="242"/>
      <c r="AQ66" s="243">
        <f>(Y66/$E66)*$G$71</f>
        <v>0</v>
      </c>
      <c r="AR66" s="241"/>
      <c r="AS66" s="242"/>
      <c r="AT66" s="243">
        <f>(AB66/$E66)*$G$71</f>
        <v>22019.825168507254</v>
      </c>
      <c r="AU66" s="241"/>
      <c r="AV66" s="242"/>
      <c r="AW66" s="243">
        <f>(AE66/$E66)*$G$71</f>
        <v>0</v>
      </c>
      <c r="AX66" s="241"/>
      <c r="AY66" s="242"/>
      <c r="AZ66" s="243">
        <f>(AH66/$E66)*$G$71</f>
        <v>27435.511899140118</v>
      </c>
      <c r="BA66" s="309" t="s">
        <v>316</v>
      </c>
    </row>
    <row r="67" spans="1:53" ht="15.75" customHeight="1" x14ac:dyDescent="0.35">
      <c r="A67" s="702"/>
      <c r="B67" s="705"/>
      <c r="C67" s="253" t="s">
        <v>317</v>
      </c>
      <c r="D67" s="345">
        <v>41120</v>
      </c>
      <c r="E67" s="409">
        <v>50.688420000000001</v>
      </c>
      <c r="F67" s="158">
        <v>43.131587592719995</v>
      </c>
      <c r="G67" s="123" t="s">
        <v>314</v>
      </c>
      <c r="H67" s="693"/>
      <c r="I67" s="695"/>
      <c r="J67" s="92" t="s">
        <v>317</v>
      </c>
      <c r="K67" s="124"/>
      <c r="L67" s="49"/>
      <c r="M67" s="72"/>
      <c r="N67" s="123" t="s">
        <v>314</v>
      </c>
      <c r="O67" s="1"/>
      <c r="P67" s="331" t="s">
        <v>318</v>
      </c>
      <c r="Q67" s="241">
        <v>18</v>
      </c>
      <c r="R67" s="242">
        <v>1977.019</v>
      </c>
      <c r="S67" s="243">
        <v>100215.09</v>
      </c>
      <c r="T67" s="241">
        <v>13</v>
      </c>
      <c r="U67" s="242">
        <v>1186</v>
      </c>
      <c r="V67" s="243">
        <v>60116.76</v>
      </c>
      <c r="W67" s="241">
        <v>4</v>
      </c>
      <c r="X67" s="242">
        <v>227</v>
      </c>
      <c r="Y67" s="243">
        <v>10726.57</v>
      </c>
      <c r="Z67" s="241">
        <v>18</v>
      </c>
      <c r="AA67" s="242">
        <v>27414</v>
      </c>
      <c r="AB67" s="243">
        <v>99972.84</v>
      </c>
      <c r="AC67" s="241">
        <v>21</v>
      </c>
      <c r="AD67" s="242">
        <v>15644</v>
      </c>
      <c r="AE67" s="242">
        <v>107616.19</v>
      </c>
      <c r="AF67" s="241">
        <v>74</v>
      </c>
      <c r="AG67" s="242">
        <v>46448.019</v>
      </c>
      <c r="AH67" s="243">
        <v>378647.45</v>
      </c>
      <c r="AI67" s="241"/>
      <c r="AJ67" s="242"/>
      <c r="AK67" s="243">
        <f>(S67/$E67)*$G$71</f>
        <v>117675.83516708549</v>
      </c>
      <c r="AL67" s="241"/>
      <c r="AM67" s="242"/>
      <c r="AN67" s="243">
        <f>(V67/$E67)*$G$71</f>
        <v>70591.065083504291</v>
      </c>
      <c r="AO67" s="241"/>
      <c r="AP67" s="242"/>
      <c r="AQ67" s="243">
        <f>(Y67/$E67)*$G$71</f>
        <v>12595.489194573436</v>
      </c>
      <c r="AR67" s="241"/>
      <c r="AS67" s="242"/>
      <c r="AT67" s="243">
        <f>(AB67/$E67)*$G$71</f>
        <v>117391.37729682638</v>
      </c>
      <c r="AU67" s="241"/>
      <c r="AV67" s="242"/>
      <c r="AW67" s="243">
        <f>(AE67/$E67)*$G$71</f>
        <v>126366.44876285354</v>
      </c>
      <c r="AX67" s="241"/>
      <c r="AY67" s="242"/>
      <c r="AZ67" s="243">
        <f>(AH67/$E67)*$G$71</f>
        <v>444620.21550484316</v>
      </c>
    </row>
    <row r="68" spans="1:53" ht="15.75" customHeight="1" x14ac:dyDescent="0.35">
      <c r="A68" s="702"/>
      <c r="B68" s="705"/>
      <c r="C68" s="253" t="s">
        <v>319</v>
      </c>
      <c r="D68" s="345">
        <v>41121</v>
      </c>
      <c r="E68" s="409">
        <v>64.096980000000002</v>
      </c>
      <c r="F68" s="158">
        <v>54.541145833679991</v>
      </c>
      <c r="G68" s="123" t="s">
        <v>297</v>
      </c>
      <c r="H68" s="693"/>
      <c r="I68" s="695"/>
      <c r="J68" s="92" t="s">
        <v>319</v>
      </c>
      <c r="K68" s="124"/>
      <c r="L68" s="49"/>
      <c r="M68" s="72"/>
      <c r="N68" s="123" t="s">
        <v>297</v>
      </c>
      <c r="O68" s="1"/>
      <c r="P68" s="331" t="s">
        <v>320</v>
      </c>
      <c r="Q68" s="241">
        <v>12</v>
      </c>
      <c r="R68" s="242">
        <v>2457</v>
      </c>
      <c r="S68" s="243">
        <v>156253.76000000001</v>
      </c>
      <c r="T68" s="241">
        <v>5</v>
      </c>
      <c r="U68" s="242">
        <v>775</v>
      </c>
      <c r="V68" s="243">
        <v>49676.800000000003</v>
      </c>
      <c r="W68" s="241">
        <v>7</v>
      </c>
      <c r="X68" s="242">
        <v>525</v>
      </c>
      <c r="Y68" s="243">
        <v>33951.1</v>
      </c>
      <c r="Z68" s="241">
        <v>30</v>
      </c>
      <c r="AA68" s="242">
        <v>2969</v>
      </c>
      <c r="AB68" s="243">
        <v>188559.4</v>
      </c>
      <c r="AC68" s="241">
        <v>29</v>
      </c>
      <c r="AD68" s="242">
        <v>4087</v>
      </c>
      <c r="AE68" s="242">
        <v>262078.13</v>
      </c>
      <c r="AF68" s="241">
        <v>83</v>
      </c>
      <c r="AG68" s="242">
        <v>10813</v>
      </c>
      <c r="AH68" s="243">
        <v>690519.19</v>
      </c>
      <c r="AI68" s="241"/>
      <c r="AJ68" s="242"/>
      <c r="AK68" s="243">
        <f>(S68/$E68)*$G$71</f>
        <v>145096.13081926794</v>
      </c>
      <c r="AL68" s="241"/>
      <c r="AM68" s="242"/>
      <c r="AN68" s="243">
        <f>(V68/$E68)*$G$71</f>
        <v>46129.523356638652</v>
      </c>
      <c r="AO68" s="241"/>
      <c r="AP68" s="242"/>
      <c r="AQ68" s="243">
        <f>(Y68/$E68)*$G$71</f>
        <v>31526.750121456582</v>
      </c>
      <c r="AR68" s="241"/>
      <c r="AS68" s="242"/>
      <c r="AT68" s="243">
        <f>(AB68/$E68)*$G$71</f>
        <v>175094.91848133874</v>
      </c>
      <c r="AU68" s="241"/>
      <c r="AV68" s="242"/>
      <c r="AW68" s="243">
        <f>(AE68/$E68)*$G$71</f>
        <v>243363.88855762003</v>
      </c>
      <c r="AX68" s="241"/>
      <c r="AY68" s="242"/>
      <c r="AZ68" s="243">
        <f>(AH68/$E68)*$G$71</f>
        <v>641211.2113363219</v>
      </c>
    </row>
    <row r="69" spans="1:53" ht="15.75" customHeight="1" x14ac:dyDescent="0.35">
      <c r="A69" s="702"/>
      <c r="B69" s="705"/>
      <c r="C69" s="70" t="s">
        <v>321</v>
      </c>
      <c r="D69" s="125">
        <v>41117</v>
      </c>
      <c r="E69" s="409">
        <v>80.756100000000004</v>
      </c>
      <c r="F69" s="57">
        <v>68.716657587599997</v>
      </c>
      <c r="G69" s="123" t="s">
        <v>297</v>
      </c>
      <c r="H69" s="693"/>
      <c r="I69" s="695"/>
      <c r="J69" s="92" t="s">
        <v>321</v>
      </c>
      <c r="K69" s="124"/>
      <c r="L69" s="49"/>
      <c r="M69" s="72"/>
      <c r="N69" s="123" t="s">
        <v>297</v>
      </c>
      <c r="O69" s="1"/>
      <c r="P69" s="331" t="s">
        <v>322</v>
      </c>
      <c r="Q69" s="241">
        <v>8</v>
      </c>
      <c r="R69" s="242">
        <v>494</v>
      </c>
      <c r="S69" s="243">
        <v>39895.440000000002</v>
      </c>
      <c r="T69" s="241">
        <v>1</v>
      </c>
      <c r="U69" s="242">
        <v>15</v>
      </c>
      <c r="V69" s="243">
        <v>1211.4000000000001</v>
      </c>
      <c r="W69" s="241">
        <v>6</v>
      </c>
      <c r="X69" s="242">
        <v>1062</v>
      </c>
      <c r="Y69" s="243">
        <v>85766.8</v>
      </c>
      <c r="Z69" s="241">
        <v>9</v>
      </c>
      <c r="AA69" s="242">
        <v>1046</v>
      </c>
      <c r="AB69" s="243">
        <v>84159.17</v>
      </c>
      <c r="AC69" s="241">
        <v>8</v>
      </c>
      <c r="AD69" s="242">
        <v>940</v>
      </c>
      <c r="AE69" s="242">
        <v>75914.44</v>
      </c>
      <c r="AF69" s="241">
        <v>32</v>
      </c>
      <c r="AG69" s="242">
        <v>3557</v>
      </c>
      <c r="AH69" s="243">
        <v>286947.25</v>
      </c>
      <c r="AI69" s="241"/>
      <c r="AJ69" s="242"/>
      <c r="AK69" s="243">
        <f>(S69/$E69)*$G$72</f>
        <v>39714.577865944499</v>
      </c>
      <c r="AL69" s="241"/>
      <c r="AM69" s="242"/>
      <c r="AN69" s="243">
        <f>(V69/$E69)*$G$72</f>
        <v>1205.9082347958854</v>
      </c>
      <c r="AO69" s="241"/>
      <c r="AP69" s="242"/>
      <c r="AQ69" s="243">
        <f>(Y69/$E69)*$G$72</f>
        <v>85377.984474237863</v>
      </c>
      <c r="AR69" s="241"/>
      <c r="AS69" s="242"/>
      <c r="AT69" s="243">
        <f>(AB69/$E69)*$G$72</f>
        <v>83777.642509977581</v>
      </c>
      <c r="AU69" s="241"/>
      <c r="AV69" s="242"/>
      <c r="AW69" s="243">
        <f>(AE69/$E69)*$G$72</f>
        <v>75570.289199206003</v>
      </c>
      <c r="AX69" s="241"/>
      <c r="AY69" s="242"/>
      <c r="AZ69" s="243">
        <f>(AH69/$E69)*$G$72</f>
        <v>285646.40228416183</v>
      </c>
    </row>
    <row r="70" spans="1:53" ht="15.75" customHeight="1" x14ac:dyDescent="0.35">
      <c r="A70" s="703"/>
      <c r="B70" s="706"/>
      <c r="C70" s="70" t="s">
        <v>323</v>
      </c>
      <c r="D70" s="125">
        <v>41118</v>
      </c>
      <c r="E70" s="409">
        <v>8.4412980000000015</v>
      </c>
      <c r="F70" s="57">
        <v>7.1828355289679999</v>
      </c>
      <c r="G70" s="123" t="s">
        <v>297</v>
      </c>
      <c r="H70" s="694"/>
      <c r="I70" s="696"/>
      <c r="J70" s="92" t="s">
        <v>323</v>
      </c>
      <c r="K70" s="124"/>
      <c r="L70" s="49"/>
      <c r="M70" s="72"/>
      <c r="N70" s="123" t="s">
        <v>297</v>
      </c>
      <c r="O70" s="1"/>
      <c r="P70" s="331" t="s">
        <v>324</v>
      </c>
      <c r="Q70" s="241"/>
      <c r="R70" s="242"/>
      <c r="S70" s="243"/>
      <c r="T70" s="241"/>
      <c r="U70" s="242"/>
      <c r="V70" s="243"/>
      <c r="W70" s="241"/>
      <c r="X70" s="242"/>
      <c r="Y70" s="243"/>
      <c r="Z70" s="241"/>
      <c r="AA70" s="242"/>
      <c r="AB70" s="243"/>
      <c r="AC70" s="241"/>
      <c r="AD70" s="242"/>
      <c r="AE70" s="242"/>
      <c r="AF70" s="241"/>
      <c r="AG70" s="242"/>
      <c r="AH70" s="243"/>
      <c r="AI70" s="241"/>
      <c r="AJ70" s="242"/>
      <c r="AK70" s="243"/>
      <c r="AL70" s="241"/>
      <c r="AM70" s="242"/>
      <c r="AN70" s="243"/>
      <c r="AO70" s="241"/>
      <c r="AP70" s="242"/>
      <c r="AQ70" s="243"/>
      <c r="AR70" s="241"/>
      <c r="AS70" s="242"/>
      <c r="AT70" s="243"/>
      <c r="AU70" s="241"/>
      <c r="AV70" s="242"/>
      <c r="AW70" s="243"/>
      <c r="AX70" s="241"/>
      <c r="AY70" s="242"/>
      <c r="AZ70" s="243"/>
    </row>
    <row r="71" spans="1:53" ht="15.75" customHeight="1" x14ac:dyDescent="0.35">
      <c r="A71" s="716"/>
      <c r="B71" s="717"/>
      <c r="C71" s="717"/>
      <c r="D71" s="342"/>
      <c r="E71" s="276"/>
      <c r="F71" s="57"/>
      <c r="G71" s="57">
        <v>59.52</v>
      </c>
      <c r="H71" s="714" t="s">
        <v>70</v>
      </c>
      <c r="I71" s="708" t="s">
        <v>312</v>
      </c>
      <c r="J71" s="92" t="s">
        <v>325</v>
      </c>
      <c r="K71" s="126" t="s">
        <v>235</v>
      </c>
      <c r="L71" s="49" t="s">
        <v>74</v>
      </c>
      <c r="M71" s="127" t="s">
        <v>234</v>
      </c>
      <c r="N71" s="128" t="s">
        <v>306</v>
      </c>
      <c r="O71" s="1" t="s">
        <v>88</v>
      </c>
      <c r="P71" s="331"/>
      <c r="Q71" s="241"/>
      <c r="R71" s="242"/>
      <c r="S71" s="243"/>
      <c r="T71" s="241"/>
      <c r="U71" s="242"/>
      <c r="V71" s="243"/>
      <c r="W71" s="241"/>
      <c r="X71" s="242"/>
      <c r="Y71" s="243"/>
      <c r="Z71" s="241"/>
      <c r="AA71" s="242"/>
      <c r="AB71" s="243"/>
      <c r="AC71" s="241"/>
      <c r="AD71" s="242"/>
      <c r="AE71" s="242"/>
      <c r="AF71" s="241"/>
      <c r="AG71" s="242"/>
      <c r="AH71" s="243"/>
      <c r="AI71" s="241"/>
      <c r="AJ71" s="242"/>
      <c r="AK71" s="243"/>
      <c r="AL71" s="241"/>
      <c r="AM71" s="242"/>
      <c r="AN71" s="243"/>
      <c r="AO71" s="241"/>
      <c r="AP71" s="242"/>
      <c r="AQ71" s="243"/>
      <c r="AR71" s="241"/>
      <c r="AS71" s="242"/>
      <c r="AT71" s="243"/>
      <c r="AU71" s="241"/>
      <c r="AV71" s="242"/>
      <c r="AW71" s="243"/>
      <c r="AX71" s="241"/>
      <c r="AY71" s="242"/>
      <c r="AZ71" s="243"/>
    </row>
    <row r="72" spans="1:53" ht="15.75" customHeight="1" x14ac:dyDescent="0.35">
      <c r="A72" s="718"/>
      <c r="B72" s="719"/>
      <c r="C72" s="719"/>
      <c r="D72" s="342"/>
      <c r="E72" s="276"/>
      <c r="F72" s="57"/>
      <c r="G72" s="57">
        <v>80.39</v>
      </c>
      <c r="H72" s="694"/>
      <c r="I72" s="696"/>
      <c r="J72" s="92" t="s">
        <v>326</v>
      </c>
      <c r="K72" s="126" t="s">
        <v>235</v>
      </c>
      <c r="L72" s="49" t="s">
        <v>74</v>
      </c>
      <c r="M72" s="127" t="s">
        <v>234</v>
      </c>
      <c r="N72" s="128" t="s">
        <v>306</v>
      </c>
      <c r="O72" s="1" t="s">
        <v>90</v>
      </c>
      <c r="P72" s="331"/>
      <c r="Q72" s="244"/>
      <c r="R72" s="245"/>
      <c r="S72" s="246"/>
      <c r="T72" s="244"/>
      <c r="U72" s="245"/>
      <c r="V72" s="246"/>
      <c r="W72" s="244"/>
      <c r="X72" s="245"/>
      <c r="Y72" s="246"/>
      <c r="Z72" s="244"/>
      <c r="AA72" s="245"/>
      <c r="AB72" s="246"/>
      <c r="AC72" s="244"/>
      <c r="AD72" s="245"/>
      <c r="AE72" s="245"/>
      <c r="AF72" s="244"/>
      <c r="AG72" s="245"/>
      <c r="AH72" s="246"/>
      <c r="AI72" s="244"/>
      <c r="AJ72" s="245"/>
      <c r="AK72" s="246"/>
      <c r="AL72" s="244"/>
      <c r="AM72" s="245"/>
      <c r="AN72" s="246"/>
      <c r="AO72" s="244"/>
      <c r="AP72" s="245"/>
      <c r="AQ72" s="246"/>
      <c r="AR72" s="244"/>
      <c r="AS72" s="245"/>
      <c r="AT72" s="246"/>
      <c r="AU72" s="244"/>
      <c r="AV72" s="245"/>
      <c r="AW72" s="246"/>
      <c r="AX72" s="244"/>
      <c r="AY72" s="245"/>
      <c r="AZ72" s="246"/>
    </row>
    <row r="73" spans="1:53" ht="15.75" customHeight="1" x14ac:dyDescent="0.35">
      <c r="A73" s="11" t="s">
        <v>92</v>
      </c>
      <c r="B73" s="12" t="s">
        <v>93</v>
      </c>
      <c r="C73" s="12"/>
      <c r="D73" s="13"/>
      <c r="E73" s="103"/>
      <c r="F73" s="85"/>
      <c r="G73" s="85"/>
      <c r="H73" s="129" t="s">
        <v>92</v>
      </c>
      <c r="I73" s="86" t="s">
        <v>93</v>
      </c>
      <c r="J73" s="77"/>
      <c r="K73" s="78"/>
      <c r="L73" s="120"/>
      <c r="M73" s="130"/>
      <c r="N73" s="121"/>
      <c r="O73" s="55"/>
      <c r="P73" s="332"/>
      <c r="Q73" s="248"/>
      <c r="R73" s="249"/>
      <c r="S73" s="251"/>
      <c r="T73" s="248"/>
      <c r="U73" s="249"/>
      <c r="V73" s="251"/>
      <c r="W73" s="248"/>
      <c r="X73" s="249"/>
      <c r="Y73" s="251"/>
      <c r="Z73" s="248"/>
      <c r="AA73" s="249"/>
      <c r="AB73" s="251"/>
      <c r="AC73" s="248"/>
      <c r="AD73" s="249"/>
      <c r="AE73" s="249"/>
      <c r="AF73" s="248"/>
      <c r="AG73" s="249"/>
      <c r="AH73" s="251"/>
      <c r="AI73" s="248"/>
      <c r="AJ73" s="249"/>
      <c r="AK73" s="251"/>
      <c r="AL73" s="248"/>
      <c r="AM73" s="249"/>
      <c r="AN73" s="251"/>
      <c r="AO73" s="248"/>
      <c r="AP73" s="249"/>
      <c r="AQ73" s="251"/>
      <c r="AR73" s="248"/>
      <c r="AS73" s="249"/>
      <c r="AT73" s="251"/>
      <c r="AU73" s="248"/>
      <c r="AV73" s="249"/>
      <c r="AW73" s="251"/>
      <c r="AX73" s="248"/>
      <c r="AY73" s="249"/>
      <c r="AZ73" s="251"/>
    </row>
    <row r="74" spans="1:53" ht="15.75" customHeight="1" x14ac:dyDescent="0.35">
      <c r="A74" s="701" t="s">
        <v>92</v>
      </c>
      <c r="B74" s="704" t="s">
        <v>93</v>
      </c>
      <c r="C74" s="131" t="s">
        <v>93</v>
      </c>
      <c r="D74" s="31">
        <v>40102</v>
      </c>
      <c r="E74" s="409">
        <v>41.495430000000006</v>
      </c>
      <c r="F74" s="57">
        <v>35.309125313879996</v>
      </c>
      <c r="G74" s="57">
        <v>73.23</v>
      </c>
      <c r="H74" s="132" t="s">
        <v>92</v>
      </c>
      <c r="I74" s="115" t="s">
        <v>93</v>
      </c>
      <c r="J74" s="133" t="s">
        <v>93</v>
      </c>
      <c r="K74" s="134" t="s">
        <v>235</v>
      </c>
      <c r="L74" s="49" t="s">
        <v>63</v>
      </c>
      <c r="M74" s="127" t="s">
        <v>234</v>
      </c>
      <c r="N74" s="135"/>
      <c r="O74" s="1" t="s">
        <v>327</v>
      </c>
      <c r="P74" s="331" t="s">
        <v>328</v>
      </c>
      <c r="Q74" s="241"/>
      <c r="R74" s="242"/>
      <c r="S74" s="243"/>
      <c r="T74" s="241"/>
      <c r="U74" s="242"/>
      <c r="V74" s="243"/>
      <c r="W74" s="241"/>
      <c r="X74" s="242"/>
      <c r="Y74" s="243"/>
      <c r="Z74" s="241"/>
      <c r="AA74" s="242"/>
      <c r="AB74" s="243"/>
      <c r="AC74" s="241"/>
      <c r="AD74" s="242"/>
      <c r="AE74" s="242"/>
      <c r="AF74" s="241"/>
      <c r="AG74" s="242"/>
      <c r="AH74" s="243"/>
      <c r="AI74" s="241"/>
      <c r="AJ74" s="242"/>
      <c r="AK74" s="243"/>
      <c r="AL74" s="241"/>
      <c r="AM74" s="242"/>
      <c r="AN74" s="243"/>
      <c r="AO74" s="241"/>
      <c r="AP74" s="242"/>
      <c r="AQ74" s="243"/>
      <c r="AR74" s="241"/>
      <c r="AS74" s="242"/>
      <c r="AT74" s="243"/>
      <c r="AU74" s="241"/>
      <c r="AV74" s="242"/>
      <c r="AW74" s="243"/>
      <c r="AX74" s="241"/>
      <c r="AY74" s="242"/>
      <c r="AZ74" s="243"/>
    </row>
    <row r="75" spans="1:53" ht="15.75" customHeight="1" x14ac:dyDescent="0.35">
      <c r="A75" s="703"/>
      <c r="B75" s="706"/>
      <c r="C75" s="70" t="s">
        <v>329</v>
      </c>
      <c r="D75" s="71">
        <v>40101</v>
      </c>
      <c r="E75" s="409">
        <v>41.495430000000006</v>
      </c>
      <c r="F75" s="57">
        <v>35.309125313879996</v>
      </c>
      <c r="G75" s="57">
        <v>73.23</v>
      </c>
      <c r="H75" s="137"/>
      <c r="I75" s="138"/>
      <c r="J75" s="70" t="s">
        <v>329</v>
      </c>
      <c r="K75" s="71"/>
      <c r="L75" s="49"/>
      <c r="M75" s="72"/>
      <c r="N75" s="136" t="s">
        <v>212</v>
      </c>
      <c r="O75" s="1"/>
      <c r="P75" s="331" t="s">
        <v>330</v>
      </c>
      <c r="Q75" s="244">
        <v>1</v>
      </c>
      <c r="R75" s="245">
        <v>65</v>
      </c>
      <c r="S75" s="246">
        <v>2697.5</v>
      </c>
      <c r="T75" s="244"/>
      <c r="U75" s="245"/>
      <c r="V75" s="246"/>
      <c r="W75" s="244"/>
      <c r="X75" s="245"/>
      <c r="Y75" s="246"/>
      <c r="Z75" s="244"/>
      <c r="AA75" s="245"/>
      <c r="AB75" s="246"/>
      <c r="AC75" s="244"/>
      <c r="AD75" s="245"/>
      <c r="AE75" s="245"/>
      <c r="AF75" s="244">
        <v>1</v>
      </c>
      <c r="AG75" s="245">
        <v>65</v>
      </c>
      <c r="AH75" s="246">
        <v>2697.5</v>
      </c>
      <c r="AI75" s="244"/>
      <c r="AJ75" s="245"/>
      <c r="AK75" s="246">
        <v>4308.6750092490984</v>
      </c>
      <c r="AL75" s="244"/>
      <c r="AM75" s="245"/>
      <c r="AN75" s="246"/>
      <c r="AO75" s="244"/>
      <c r="AP75" s="245"/>
      <c r="AQ75" s="246"/>
      <c r="AR75" s="244"/>
      <c r="AS75" s="245"/>
      <c r="AT75" s="246"/>
      <c r="AU75" s="244"/>
      <c r="AV75" s="245"/>
      <c r="AW75" s="246"/>
      <c r="AX75" s="244"/>
      <c r="AY75" s="245"/>
      <c r="AZ75" s="246">
        <v>4308.6750092490984</v>
      </c>
    </row>
    <row r="76" spans="1:53" ht="15.5" x14ac:dyDescent="0.35">
      <c r="A76" s="139" t="s">
        <v>94</v>
      </c>
      <c r="B76" s="140" t="s">
        <v>95</v>
      </c>
      <c r="C76" s="140"/>
      <c r="D76" s="38"/>
      <c r="E76" s="278"/>
      <c r="F76" s="85"/>
      <c r="G76" s="85"/>
      <c r="H76" s="26" t="s">
        <v>94</v>
      </c>
      <c r="I76" s="27" t="s">
        <v>95</v>
      </c>
      <c r="J76" s="27"/>
      <c r="K76" s="28"/>
      <c r="L76" s="120"/>
      <c r="M76" s="27"/>
      <c r="N76" s="121"/>
      <c r="O76" s="1"/>
      <c r="P76" s="332"/>
      <c r="Q76" s="248"/>
      <c r="R76" s="249"/>
      <c r="S76" s="251"/>
      <c r="T76" s="248"/>
      <c r="U76" s="249"/>
      <c r="V76" s="251"/>
      <c r="W76" s="248"/>
      <c r="X76" s="249"/>
      <c r="Y76" s="251"/>
      <c r="Z76" s="248"/>
      <c r="AA76" s="249"/>
      <c r="AB76" s="251"/>
      <c r="AC76" s="248"/>
      <c r="AD76" s="249"/>
      <c r="AE76" s="249"/>
      <c r="AF76" s="248"/>
      <c r="AG76" s="249"/>
      <c r="AH76" s="251"/>
      <c r="AI76" s="248"/>
      <c r="AJ76" s="249"/>
      <c r="AK76" s="251"/>
      <c r="AL76" s="248"/>
      <c r="AM76" s="249"/>
      <c r="AN76" s="251"/>
      <c r="AO76" s="248"/>
      <c r="AP76" s="249"/>
      <c r="AQ76" s="251"/>
      <c r="AR76" s="248"/>
      <c r="AS76" s="249"/>
      <c r="AT76" s="251"/>
      <c r="AU76" s="248"/>
      <c r="AV76" s="249"/>
      <c r="AW76" s="251"/>
      <c r="AX76" s="248"/>
      <c r="AY76" s="249"/>
      <c r="AZ76" s="251"/>
    </row>
    <row r="77" spans="1:53" ht="15.75" customHeight="1" x14ac:dyDescent="0.35">
      <c r="A77" s="688" t="s">
        <v>94</v>
      </c>
      <c r="B77" s="713" t="s">
        <v>95</v>
      </c>
      <c r="C77" s="141" t="s">
        <v>96</v>
      </c>
      <c r="D77" s="338">
        <v>43101</v>
      </c>
      <c r="E77" s="410">
        <v>39.24</v>
      </c>
      <c r="F77" s="122" t="s">
        <v>218</v>
      </c>
      <c r="G77" s="75">
        <v>42.55</v>
      </c>
      <c r="H77" s="707" t="s">
        <v>94</v>
      </c>
      <c r="I77" s="713" t="s">
        <v>95</v>
      </c>
      <c r="J77" s="92" t="s">
        <v>96</v>
      </c>
      <c r="K77" s="58" t="s">
        <v>234</v>
      </c>
      <c r="L77" s="52" t="s">
        <v>27</v>
      </c>
      <c r="M77" s="58" t="s">
        <v>234</v>
      </c>
      <c r="N77" s="54"/>
      <c r="O77" s="346" t="s">
        <v>331</v>
      </c>
      <c r="P77" s="331" t="s">
        <v>332</v>
      </c>
      <c r="Q77" s="241">
        <v>1</v>
      </c>
      <c r="R77" s="242">
        <v>51</v>
      </c>
      <c r="S77" s="243">
        <v>2001.24</v>
      </c>
      <c r="T77" s="241"/>
      <c r="U77" s="242"/>
      <c r="V77" s="243"/>
      <c r="W77" s="241">
        <v>2</v>
      </c>
      <c r="X77" s="242">
        <v>134</v>
      </c>
      <c r="Y77" s="243">
        <v>5258.16</v>
      </c>
      <c r="Z77" s="241">
        <v>8</v>
      </c>
      <c r="AA77" s="242">
        <v>411</v>
      </c>
      <c r="AB77" s="243">
        <v>16127.67</v>
      </c>
      <c r="AC77" s="241">
        <v>7</v>
      </c>
      <c r="AD77" s="242">
        <v>201</v>
      </c>
      <c r="AE77" s="242">
        <v>7887.24</v>
      </c>
      <c r="AF77" s="241">
        <v>18</v>
      </c>
      <c r="AG77" s="242">
        <v>797</v>
      </c>
      <c r="AH77" s="243">
        <v>31274.31</v>
      </c>
      <c r="AI77" s="241"/>
      <c r="AJ77" s="242"/>
      <c r="AK77" s="243">
        <f>(S77/$E77)*$G77</f>
        <v>2170.0499999999997</v>
      </c>
      <c r="AL77" s="241"/>
      <c r="AM77" s="242"/>
      <c r="AN77" s="243"/>
      <c r="AO77" s="241"/>
      <c r="AP77" s="242"/>
      <c r="AQ77" s="243"/>
      <c r="AR77" s="241"/>
      <c r="AS77" s="242"/>
      <c r="AT77" s="243"/>
      <c r="AU77" s="241"/>
      <c r="AV77" s="242"/>
      <c r="AW77" s="243"/>
      <c r="AX77" s="241"/>
      <c r="AY77" s="242"/>
      <c r="AZ77" s="243"/>
    </row>
    <row r="78" spans="1:53" ht="15.75" customHeight="1" x14ac:dyDescent="0.35">
      <c r="A78" s="693"/>
      <c r="B78" s="695"/>
      <c r="C78" s="142" t="s">
        <v>97</v>
      </c>
      <c r="D78" s="338">
        <v>43103</v>
      </c>
      <c r="E78" s="410">
        <v>39.240354000000004</v>
      </c>
      <c r="F78" s="122" t="s">
        <v>218</v>
      </c>
      <c r="G78" s="75">
        <v>42.55</v>
      </c>
      <c r="H78" s="693"/>
      <c r="I78" s="695"/>
      <c r="J78" s="92" t="s">
        <v>97</v>
      </c>
      <c r="K78" s="58" t="s">
        <v>234</v>
      </c>
      <c r="L78" s="52" t="s">
        <v>27</v>
      </c>
      <c r="M78" s="58" t="s">
        <v>234</v>
      </c>
      <c r="N78" s="54"/>
      <c r="O78" s="346" t="s">
        <v>331</v>
      </c>
      <c r="P78" s="331" t="s">
        <v>333</v>
      </c>
      <c r="Q78" s="241">
        <v>30</v>
      </c>
      <c r="R78" s="242">
        <v>5832</v>
      </c>
      <c r="S78" s="243">
        <v>228847.73</v>
      </c>
      <c r="T78" s="241">
        <v>16</v>
      </c>
      <c r="U78" s="242">
        <v>4460</v>
      </c>
      <c r="V78" s="243">
        <v>175010.4</v>
      </c>
      <c r="W78" s="241">
        <v>13</v>
      </c>
      <c r="X78" s="242">
        <v>3682</v>
      </c>
      <c r="Y78" s="243">
        <v>144481.68</v>
      </c>
      <c r="Z78" s="241">
        <v>58</v>
      </c>
      <c r="AA78" s="242">
        <v>15809</v>
      </c>
      <c r="AB78" s="243">
        <v>620345.16</v>
      </c>
      <c r="AC78" s="241">
        <v>53</v>
      </c>
      <c r="AD78" s="242">
        <v>14602</v>
      </c>
      <c r="AE78" s="242">
        <v>572982.48</v>
      </c>
      <c r="AF78" s="241">
        <v>169</v>
      </c>
      <c r="AG78" s="242">
        <v>44385</v>
      </c>
      <c r="AH78" s="243">
        <v>1741667.45</v>
      </c>
      <c r="AI78" s="241"/>
      <c r="AJ78" s="242"/>
      <c r="AK78" s="243"/>
      <c r="AL78" s="241"/>
      <c r="AM78" s="242"/>
      <c r="AN78" s="243"/>
      <c r="AO78" s="241"/>
      <c r="AP78" s="242"/>
      <c r="AQ78" s="243"/>
      <c r="AR78" s="241"/>
      <c r="AS78" s="242"/>
      <c r="AT78" s="243"/>
      <c r="AU78" s="241"/>
      <c r="AV78" s="242"/>
      <c r="AW78" s="243"/>
      <c r="AX78" s="241"/>
      <c r="AY78" s="242"/>
      <c r="AZ78" s="243"/>
    </row>
    <row r="79" spans="1:53" ht="15.75" customHeight="1" x14ac:dyDescent="0.35">
      <c r="A79" s="693"/>
      <c r="B79" s="695"/>
      <c r="C79" s="143" t="s">
        <v>98</v>
      </c>
      <c r="D79" s="347">
        <v>46205</v>
      </c>
      <c r="E79" s="407">
        <v>53.98977</v>
      </c>
      <c r="F79" s="122"/>
      <c r="G79" s="75">
        <v>55.38</v>
      </c>
      <c r="H79" s="693"/>
      <c r="I79" s="695"/>
      <c r="J79" s="92" t="s">
        <v>334</v>
      </c>
      <c r="K79" s="58" t="s">
        <v>234</v>
      </c>
      <c r="L79" s="52" t="s">
        <v>27</v>
      </c>
      <c r="M79" s="58" t="s">
        <v>234</v>
      </c>
      <c r="N79" s="59" t="s">
        <v>335</v>
      </c>
      <c r="O79" s="1"/>
      <c r="P79" s="331"/>
      <c r="Q79" s="241">
        <v>3</v>
      </c>
      <c r="R79" s="242">
        <v>205</v>
      </c>
      <c r="S79" s="243">
        <v>11067.95</v>
      </c>
      <c r="T79" s="241">
        <v>2</v>
      </c>
      <c r="U79" s="242">
        <v>55</v>
      </c>
      <c r="V79" s="243">
        <v>2969.45</v>
      </c>
      <c r="W79" s="241">
        <v>2</v>
      </c>
      <c r="X79" s="242">
        <v>58</v>
      </c>
      <c r="Y79" s="243">
        <v>3131.42</v>
      </c>
      <c r="Z79" s="241">
        <v>2</v>
      </c>
      <c r="AA79" s="242">
        <v>6</v>
      </c>
      <c r="AB79" s="243">
        <v>323.94</v>
      </c>
      <c r="AC79" s="241">
        <v>6</v>
      </c>
      <c r="AD79" s="242">
        <v>507</v>
      </c>
      <c r="AE79" s="242">
        <v>27372.93</v>
      </c>
      <c r="AF79" s="241">
        <v>15</v>
      </c>
      <c r="AG79" s="242">
        <v>831</v>
      </c>
      <c r="AH79" s="243">
        <v>44865.69</v>
      </c>
      <c r="AI79" s="241"/>
      <c r="AJ79" s="242"/>
      <c r="AK79" s="243"/>
      <c r="AL79" s="241"/>
      <c r="AM79" s="242"/>
      <c r="AN79" s="243"/>
      <c r="AO79" s="241"/>
      <c r="AP79" s="242"/>
      <c r="AQ79" s="243"/>
      <c r="AR79" s="241"/>
      <c r="AS79" s="242"/>
      <c r="AT79" s="243"/>
      <c r="AU79" s="241"/>
      <c r="AV79" s="242"/>
      <c r="AW79" s="243"/>
      <c r="AX79" s="241"/>
      <c r="AY79" s="242"/>
      <c r="AZ79" s="243"/>
    </row>
    <row r="80" spans="1:53" ht="15.75" customHeight="1" x14ac:dyDescent="0.35">
      <c r="A80" s="693"/>
      <c r="B80" s="695"/>
      <c r="C80" s="301" t="s">
        <v>99</v>
      </c>
      <c r="D80" s="145">
        <v>43102</v>
      </c>
      <c r="E80" s="411">
        <v>203.16</v>
      </c>
      <c r="F80" s="122" t="s">
        <v>218</v>
      </c>
      <c r="G80" s="122"/>
      <c r="H80" s="693"/>
      <c r="I80" s="695"/>
      <c r="J80" s="92" t="s">
        <v>99</v>
      </c>
      <c r="K80" s="58" t="s">
        <v>234</v>
      </c>
      <c r="L80" s="146" t="s">
        <v>336</v>
      </c>
      <c r="M80" s="58" t="s">
        <v>234</v>
      </c>
      <c r="N80" s="54"/>
      <c r="O80" s="1"/>
      <c r="P80" s="331" t="s">
        <v>337</v>
      </c>
      <c r="Q80" s="241"/>
      <c r="R80" s="242"/>
      <c r="S80" s="260"/>
      <c r="T80" s="260"/>
      <c r="U80" s="260"/>
      <c r="V80" s="260"/>
      <c r="W80" s="260"/>
      <c r="X80" s="260"/>
      <c r="Y80" s="260"/>
      <c r="Z80" s="242">
        <v>2</v>
      </c>
      <c r="AA80" s="242">
        <v>2</v>
      </c>
      <c r="AB80" s="260">
        <v>400</v>
      </c>
      <c r="AC80" s="242">
        <v>2</v>
      </c>
      <c r="AD80" s="242">
        <v>2</v>
      </c>
      <c r="AE80" s="260">
        <v>400</v>
      </c>
      <c r="AF80" s="241">
        <v>4</v>
      </c>
      <c r="AG80" s="242">
        <v>4</v>
      </c>
      <c r="AH80" s="264">
        <v>800</v>
      </c>
      <c r="AI80" s="241"/>
      <c r="AJ80" s="242"/>
      <c r="AK80" s="264" t="e">
        <f>S80/$E80*#REF!</f>
        <v>#REF!</v>
      </c>
      <c r="AL80" s="241"/>
      <c r="AM80" s="242"/>
      <c r="AN80" s="264" t="e">
        <f>V80/$E80*#REF!</f>
        <v>#REF!</v>
      </c>
      <c r="AO80" s="241"/>
      <c r="AP80" s="242"/>
      <c r="AQ80" s="264" t="e">
        <f>Y80/$E80*#REF!</f>
        <v>#REF!</v>
      </c>
      <c r="AR80" s="241"/>
      <c r="AS80" s="242"/>
      <c r="AT80" s="264" t="e">
        <f>AB80/$E80*#REF!</f>
        <v>#REF!</v>
      </c>
      <c r="AU80" s="241"/>
      <c r="AV80" s="242"/>
      <c r="AW80" s="264" t="e">
        <f>AE80/$E80*#REF!</f>
        <v>#REF!</v>
      </c>
      <c r="AX80" s="241"/>
      <c r="AY80" s="242"/>
      <c r="AZ80" s="264" t="e">
        <f>AH80/$E80*#REF!</f>
        <v>#REF!</v>
      </c>
    </row>
    <row r="81" spans="1:55" ht="15.75" customHeight="1" x14ac:dyDescent="0.35">
      <c r="A81" s="694"/>
      <c r="B81" s="696"/>
      <c r="C81" s="141" t="s">
        <v>100</v>
      </c>
      <c r="D81" s="56">
        <v>43106</v>
      </c>
      <c r="E81" s="411">
        <v>200</v>
      </c>
      <c r="F81" s="122" t="s">
        <v>218</v>
      </c>
      <c r="G81" s="122"/>
      <c r="H81" s="694"/>
      <c r="I81" s="696"/>
      <c r="J81" s="92" t="s">
        <v>100</v>
      </c>
      <c r="K81" s="58" t="s">
        <v>234</v>
      </c>
      <c r="L81" s="146" t="s">
        <v>336</v>
      </c>
      <c r="M81" s="58" t="s">
        <v>234</v>
      </c>
      <c r="N81" s="54"/>
      <c r="O81" s="1"/>
      <c r="P81" s="331" t="s">
        <v>338</v>
      </c>
      <c r="Q81" s="244">
        <v>1</v>
      </c>
      <c r="R81" s="245">
        <v>1</v>
      </c>
      <c r="S81" s="295">
        <v>679.81</v>
      </c>
      <c r="T81" s="295"/>
      <c r="U81" s="295"/>
      <c r="V81" s="295"/>
      <c r="W81" s="295"/>
      <c r="X81" s="295"/>
      <c r="Y81" s="295"/>
      <c r="Z81" s="245"/>
      <c r="AA81" s="245"/>
      <c r="AB81" s="295"/>
      <c r="AC81" s="245">
        <v>2</v>
      </c>
      <c r="AD81" s="245">
        <v>1161</v>
      </c>
      <c r="AE81" s="295">
        <v>1363.16</v>
      </c>
      <c r="AF81" s="244">
        <v>3</v>
      </c>
      <c r="AG81" s="245">
        <v>1162</v>
      </c>
      <c r="AH81" s="296">
        <v>2042.97</v>
      </c>
      <c r="AI81" s="244"/>
      <c r="AJ81" s="245"/>
      <c r="AK81" s="264" t="e">
        <f>S81/$E81*#REF!</f>
        <v>#REF!</v>
      </c>
      <c r="AL81" s="244"/>
      <c r="AM81" s="245"/>
      <c r="AN81" s="264" t="e">
        <f>V81/$E81*#REF!</f>
        <v>#REF!</v>
      </c>
      <c r="AO81" s="244"/>
      <c r="AP81" s="245"/>
      <c r="AQ81" s="264" t="e">
        <f>Y81/$E81*#REF!</f>
        <v>#REF!</v>
      </c>
      <c r="AR81" s="244"/>
      <c r="AS81" s="245"/>
      <c r="AT81" s="264" t="e">
        <f>AB81/$E81*#REF!</f>
        <v>#REF!</v>
      </c>
      <c r="AU81" s="244"/>
      <c r="AV81" s="245"/>
      <c r="AW81" s="264" t="e">
        <f>AE81/$E81*#REF!</f>
        <v>#REF!</v>
      </c>
      <c r="AX81" s="244"/>
      <c r="AY81" s="245"/>
      <c r="AZ81" s="264" t="e">
        <f>AH81/$E81*#REF!</f>
        <v>#REF!</v>
      </c>
    </row>
    <row r="82" spans="1:55" ht="15.5" x14ac:dyDescent="0.35">
      <c r="A82" s="147" t="s">
        <v>101</v>
      </c>
      <c r="B82" s="297" t="s">
        <v>102</v>
      </c>
      <c r="C82" s="297"/>
      <c r="D82" s="119"/>
      <c r="E82" s="275"/>
      <c r="F82" s="85"/>
      <c r="G82" s="85"/>
      <c r="H82" s="26" t="s">
        <v>101</v>
      </c>
      <c r="I82" s="27" t="s">
        <v>102</v>
      </c>
      <c r="J82" s="27"/>
      <c r="K82" s="28"/>
      <c r="L82" s="120"/>
      <c r="M82" s="27"/>
      <c r="N82" s="121"/>
      <c r="O82" s="1"/>
      <c r="P82" s="332"/>
      <c r="Q82" s="248"/>
      <c r="R82" s="249"/>
      <c r="S82" s="251"/>
      <c r="T82" s="248"/>
      <c r="U82" s="249"/>
      <c r="V82" s="251"/>
      <c r="W82" s="248"/>
      <c r="X82" s="249"/>
      <c r="Y82" s="251"/>
      <c r="Z82" s="248"/>
      <c r="AA82" s="249"/>
      <c r="AB82" s="251"/>
      <c r="AC82" s="248"/>
      <c r="AD82" s="249"/>
      <c r="AE82" s="249"/>
      <c r="AF82" s="248"/>
      <c r="AG82" s="249"/>
      <c r="AH82" s="251"/>
      <c r="AI82" s="248"/>
      <c r="AJ82" s="249"/>
      <c r="AK82" s="251"/>
      <c r="AL82" s="248"/>
      <c r="AM82" s="249"/>
      <c r="AN82" s="251"/>
      <c r="AO82" s="248"/>
      <c r="AP82" s="249"/>
      <c r="AQ82" s="251"/>
      <c r="AR82" s="248"/>
      <c r="AS82" s="249"/>
      <c r="AT82" s="251"/>
      <c r="AU82" s="248"/>
      <c r="AV82" s="249"/>
      <c r="AW82" s="251"/>
      <c r="AX82" s="248"/>
      <c r="AY82" s="249"/>
      <c r="AZ82" s="251"/>
    </row>
    <row r="83" spans="1:55" ht="15.5" x14ac:dyDescent="0.35">
      <c r="A83" s="148" t="s">
        <v>101</v>
      </c>
      <c r="B83" s="18" t="s">
        <v>102</v>
      </c>
      <c r="C83" s="18" t="s">
        <v>102</v>
      </c>
      <c r="D83" s="31">
        <v>43104</v>
      </c>
      <c r="E83" s="407">
        <v>114.78540000000001</v>
      </c>
      <c r="F83" s="57">
        <v>97.672733426399986</v>
      </c>
      <c r="G83" s="57">
        <v>100.38</v>
      </c>
      <c r="H83" s="149" t="s">
        <v>101</v>
      </c>
      <c r="I83" s="150" t="s">
        <v>102</v>
      </c>
      <c r="J83" s="150" t="s">
        <v>339</v>
      </c>
      <c r="K83" s="58" t="s">
        <v>234</v>
      </c>
      <c r="L83" s="52" t="s">
        <v>27</v>
      </c>
      <c r="M83" s="58" t="s">
        <v>235</v>
      </c>
      <c r="N83" s="54"/>
      <c r="O83" s="346" t="s">
        <v>340</v>
      </c>
      <c r="P83" s="331" t="s">
        <v>341</v>
      </c>
      <c r="Q83" s="241"/>
      <c r="R83" s="242"/>
      <c r="S83" s="260"/>
      <c r="T83" s="242"/>
      <c r="U83" s="242"/>
      <c r="V83" s="260"/>
      <c r="W83" s="242">
        <v>1</v>
      </c>
      <c r="X83" s="242">
        <v>253</v>
      </c>
      <c r="Y83" s="260">
        <v>29041.87</v>
      </c>
      <c r="Z83" s="242">
        <v>2</v>
      </c>
      <c r="AA83" s="242">
        <v>654</v>
      </c>
      <c r="AB83" s="260">
        <v>75072.66</v>
      </c>
      <c r="AC83" s="242"/>
      <c r="AD83" s="242"/>
      <c r="AE83" s="260"/>
      <c r="AF83" s="241">
        <v>3</v>
      </c>
      <c r="AG83" s="242">
        <v>907</v>
      </c>
      <c r="AH83" s="264">
        <v>104114.53</v>
      </c>
      <c r="AI83" s="241"/>
      <c r="AJ83" s="242"/>
      <c r="AK83" s="264">
        <f>S83/$E83*$G$83</f>
        <v>0</v>
      </c>
      <c r="AL83" s="241"/>
      <c r="AM83" s="242"/>
      <c r="AN83" s="264">
        <f>V83/$E83*$G$83</f>
        <v>0</v>
      </c>
      <c r="AO83" s="241"/>
      <c r="AP83" s="242"/>
      <c r="AQ83" s="264">
        <f>Y83/$E83*$G$83</f>
        <v>25397.157744800294</v>
      </c>
      <c r="AR83" s="241"/>
      <c r="AS83" s="242"/>
      <c r="AT83" s="264">
        <f>AB83/$E83*$G$83</f>
        <v>65651.150850195234</v>
      </c>
      <c r="AU83" s="241"/>
      <c r="AV83" s="242"/>
      <c r="AW83" s="264">
        <f>AE83/$E83*$G$83</f>
        <v>0</v>
      </c>
      <c r="AX83" s="241"/>
      <c r="AY83" s="242"/>
      <c r="AZ83" s="264">
        <f>AH83/$E83*$G$83</f>
        <v>91048.308594995513</v>
      </c>
      <c r="BA83" s="309" t="s">
        <v>342</v>
      </c>
    </row>
    <row r="84" spans="1:55" ht="15.75" customHeight="1" x14ac:dyDescent="0.35">
      <c r="A84" s="151"/>
      <c r="B84" s="22" t="s">
        <v>343</v>
      </c>
      <c r="C84" s="22" t="s">
        <v>343</v>
      </c>
      <c r="D84" s="71">
        <v>43105</v>
      </c>
      <c r="E84" s="407">
        <v>141.1962</v>
      </c>
      <c r="F84" s="57">
        <v>120.14610571919998</v>
      </c>
      <c r="G84" s="152" t="s">
        <v>212</v>
      </c>
      <c r="H84" s="348"/>
      <c r="I84" s="392" t="s">
        <v>343</v>
      </c>
      <c r="J84" s="392" t="s">
        <v>343</v>
      </c>
      <c r="K84" s="347"/>
      <c r="L84" s="308"/>
      <c r="M84" s="349"/>
      <c r="N84" s="152" t="s">
        <v>212</v>
      </c>
      <c r="O84" s="1"/>
      <c r="P84" s="331" t="s">
        <v>344</v>
      </c>
      <c r="Q84" s="244">
        <v>4</v>
      </c>
      <c r="R84" s="245">
        <v>785</v>
      </c>
      <c r="S84" s="295">
        <v>110842</v>
      </c>
      <c r="T84" s="245">
        <v>1</v>
      </c>
      <c r="U84" s="245">
        <v>122</v>
      </c>
      <c r="V84" s="295">
        <v>17226.400000000001</v>
      </c>
      <c r="W84" s="245"/>
      <c r="X84" s="245"/>
      <c r="Y84" s="295"/>
      <c r="Z84" s="245">
        <v>4</v>
      </c>
      <c r="AA84" s="245">
        <v>1324</v>
      </c>
      <c r="AB84" s="295">
        <v>186948.8</v>
      </c>
      <c r="AC84" s="245">
        <v>2</v>
      </c>
      <c r="AD84" s="245">
        <v>409</v>
      </c>
      <c r="AE84" s="295">
        <v>57750.8</v>
      </c>
      <c r="AF84" s="244">
        <v>10</v>
      </c>
      <c r="AG84" s="245">
        <v>2640</v>
      </c>
      <c r="AH84" s="296">
        <v>372768</v>
      </c>
      <c r="AI84" s="244"/>
      <c r="AJ84" s="245"/>
      <c r="AK84" s="264">
        <f>S84/$E84*$G$83</f>
        <v>78800.420691208405</v>
      </c>
      <c r="AL84" s="244"/>
      <c r="AM84" s="245"/>
      <c r="AN84" s="264">
        <f>V84/$E84*$G$83</f>
        <v>12246.689585130478</v>
      </c>
      <c r="AO84" s="244"/>
      <c r="AP84" s="245"/>
      <c r="AQ84" s="264">
        <f>Y84/$E84*$G$83</f>
        <v>0</v>
      </c>
      <c r="AR84" s="244"/>
      <c r="AS84" s="245"/>
      <c r="AT84" s="264">
        <f>AB84/$E84*$G$83</f>
        <v>132906.69680912091</v>
      </c>
      <c r="AU84" s="244"/>
      <c r="AV84" s="245"/>
      <c r="AW84" s="264">
        <f>AE84/$E84*$G$83</f>
        <v>41056.52492064234</v>
      </c>
      <c r="AX84" s="244"/>
      <c r="AY84" s="245"/>
      <c r="AZ84" s="264">
        <f>AH84/$E84*$G$83</f>
        <v>265010.33200610208</v>
      </c>
    </row>
    <row r="85" spans="1:55" ht="15.5" x14ac:dyDescent="0.35">
      <c r="A85" s="11" t="s">
        <v>106</v>
      </c>
      <c r="B85" s="12" t="s">
        <v>107</v>
      </c>
      <c r="C85" s="12"/>
      <c r="D85" s="13"/>
      <c r="E85" s="275"/>
      <c r="F85" s="85"/>
      <c r="G85" s="85"/>
      <c r="H85" s="26" t="s">
        <v>106</v>
      </c>
      <c r="I85" s="27" t="s">
        <v>107</v>
      </c>
      <c r="J85" s="27"/>
      <c r="K85" s="28"/>
      <c r="L85" s="120"/>
      <c r="M85" s="27"/>
      <c r="N85" s="121"/>
      <c r="O85" s="1"/>
      <c r="P85" s="332"/>
      <c r="Q85" s="248"/>
      <c r="R85" s="249"/>
      <c r="S85" s="251"/>
      <c r="T85" s="248"/>
      <c r="U85" s="249"/>
      <c r="V85" s="251"/>
      <c r="W85" s="248"/>
      <c r="X85" s="249"/>
      <c r="Y85" s="251"/>
      <c r="Z85" s="248"/>
      <c r="AA85" s="249"/>
      <c r="AB85" s="251"/>
      <c r="AC85" s="248"/>
      <c r="AD85" s="249"/>
      <c r="AE85" s="249"/>
      <c r="AF85" s="248"/>
      <c r="AG85" s="249"/>
      <c r="AH85" s="251"/>
      <c r="AI85" s="248"/>
      <c r="AJ85" s="249"/>
      <c r="AK85" s="251"/>
      <c r="AL85" s="248"/>
      <c r="AM85" s="249"/>
      <c r="AN85" s="251"/>
      <c r="AO85" s="248"/>
      <c r="AP85" s="249"/>
      <c r="AQ85" s="251"/>
      <c r="AR85" s="248"/>
      <c r="AS85" s="249"/>
      <c r="AT85" s="251"/>
      <c r="AU85" s="248"/>
      <c r="AV85" s="249"/>
      <c r="AW85" s="251"/>
      <c r="AX85" s="248"/>
      <c r="AY85" s="249"/>
      <c r="AZ85" s="251"/>
    </row>
    <row r="86" spans="1:55" ht="15.5" x14ac:dyDescent="0.35">
      <c r="A86" s="701" t="s">
        <v>106</v>
      </c>
      <c r="B86" s="704" t="s">
        <v>107</v>
      </c>
      <c r="C86" s="153" t="s">
        <v>345</v>
      </c>
      <c r="D86" s="31">
        <v>43135</v>
      </c>
      <c r="E86" s="407">
        <v>133.41767671232876</v>
      </c>
      <c r="F86" s="122" t="s">
        <v>218</v>
      </c>
      <c r="G86" s="75">
        <v>244.39</v>
      </c>
      <c r="H86" s="707" t="s">
        <v>106</v>
      </c>
      <c r="I86" s="708" t="s">
        <v>346</v>
      </c>
      <c r="J86" s="99" t="s">
        <v>108</v>
      </c>
      <c r="K86" s="58" t="s">
        <v>235</v>
      </c>
      <c r="L86" s="52" t="s">
        <v>347</v>
      </c>
      <c r="M86" s="58" t="s">
        <v>235</v>
      </c>
      <c r="N86" s="59" t="s">
        <v>348</v>
      </c>
      <c r="O86" s="1" t="s">
        <v>349</v>
      </c>
      <c r="P86" s="331" t="s">
        <v>350</v>
      </c>
      <c r="Q86" s="241">
        <v>1</v>
      </c>
      <c r="R86" s="242">
        <v>153</v>
      </c>
      <c r="S86" s="243">
        <v>20413.259999999998</v>
      </c>
      <c r="T86" s="241"/>
      <c r="U86" s="242"/>
      <c r="V86" s="243"/>
      <c r="W86" s="241"/>
      <c r="X86" s="242"/>
      <c r="Y86" s="243"/>
      <c r="Z86" s="241"/>
      <c r="AA86" s="242"/>
      <c r="AB86" s="243"/>
      <c r="AC86" s="241">
        <v>1</v>
      </c>
      <c r="AD86" s="242">
        <v>134</v>
      </c>
      <c r="AE86" s="242">
        <v>17878.28</v>
      </c>
      <c r="AF86" s="241">
        <v>2</v>
      </c>
      <c r="AG86" s="242">
        <v>287</v>
      </c>
      <c r="AH86" s="243">
        <v>38291.54</v>
      </c>
      <c r="AI86" s="241"/>
      <c r="AJ86" s="242"/>
      <c r="AK86" s="243">
        <f>S86/$E86*$G86</f>
        <v>37392.321125158662</v>
      </c>
      <c r="AL86" s="241"/>
      <c r="AM86" s="242"/>
      <c r="AN86" s="243">
        <f>V86/$E86*$G86</f>
        <v>0</v>
      </c>
      <c r="AO86" s="241"/>
      <c r="AP86" s="242"/>
      <c r="AQ86" s="243">
        <f>Y86/$E86*$G86</f>
        <v>0</v>
      </c>
      <c r="AR86" s="241"/>
      <c r="AS86" s="242"/>
      <c r="AT86" s="243">
        <f>AB86/$E86*$G86</f>
        <v>0</v>
      </c>
      <c r="AU86" s="241"/>
      <c r="AV86" s="242"/>
      <c r="AW86" s="243">
        <f>AE86/$E86*$G86</f>
        <v>32748.830266478828</v>
      </c>
      <c r="AX86" s="241"/>
      <c r="AY86" s="242"/>
      <c r="AZ86" s="243">
        <f>AH86/$E86*$G86</f>
        <v>70141.151391637497</v>
      </c>
    </row>
    <row r="87" spans="1:55" ht="25" x14ac:dyDescent="0.35">
      <c r="A87" s="702"/>
      <c r="B87" s="705"/>
      <c r="C87" s="154" t="s">
        <v>351</v>
      </c>
      <c r="D87" s="71">
        <v>43136</v>
      </c>
      <c r="E87" s="407">
        <v>204.05056438356166</v>
      </c>
      <c r="F87" s="122" t="s">
        <v>218</v>
      </c>
      <c r="G87" s="75">
        <v>287.39</v>
      </c>
      <c r="H87" s="693"/>
      <c r="I87" s="695"/>
      <c r="J87" s="99" t="s">
        <v>352</v>
      </c>
      <c r="K87" s="58" t="s">
        <v>235</v>
      </c>
      <c r="L87" s="52" t="s">
        <v>347</v>
      </c>
      <c r="M87" s="58" t="s">
        <v>235</v>
      </c>
      <c r="N87" s="59" t="s">
        <v>348</v>
      </c>
      <c r="O87" s="1" t="s">
        <v>353</v>
      </c>
      <c r="P87" s="331" t="s">
        <v>354</v>
      </c>
      <c r="Q87" s="241">
        <v>3</v>
      </c>
      <c r="R87" s="242">
        <v>340</v>
      </c>
      <c r="S87" s="243">
        <v>73984.320000000007</v>
      </c>
      <c r="T87" s="241">
        <v>1</v>
      </c>
      <c r="U87" s="242">
        <v>365</v>
      </c>
      <c r="V87" s="243">
        <v>74478.25</v>
      </c>
      <c r="W87" s="241"/>
      <c r="X87" s="242"/>
      <c r="Y87" s="243"/>
      <c r="Z87" s="241"/>
      <c r="AA87" s="242"/>
      <c r="AB87" s="243"/>
      <c r="AC87" s="241">
        <v>4</v>
      </c>
      <c r="AD87" s="242">
        <v>852</v>
      </c>
      <c r="AE87" s="242">
        <v>173850.6</v>
      </c>
      <c r="AF87" s="241">
        <v>8</v>
      </c>
      <c r="AG87" s="242">
        <v>1557</v>
      </c>
      <c r="AH87" s="243">
        <v>322313.17</v>
      </c>
      <c r="AI87" s="241"/>
      <c r="AJ87" s="242"/>
      <c r="AK87" s="243">
        <f>S87/$E87*$G87</f>
        <v>104201.39630112633</v>
      </c>
      <c r="AL87" s="241"/>
      <c r="AM87" s="242"/>
      <c r="AN87" s="243">
        <f>V87/$E87*$G87</f>
        <v>104897.05986436532</v>
      </c>
      <c r="AO87" s="241"/>
      <c r="AP87" s="242"/>
      <c r="AQ87" s="243">
        <f>Y87/$E87*$G87</f>
        <v>0</v>
      </c>
      <c r="AR87" s="241"/>
      <c r="AS87" s="242"/>
      <c r="AT87" s="243">
        <f>AB87/$E87*$G87</f>
        <v>0</v>
      </c>
      <c r="AU87" s="241"/>
      <c r="AV87" s="242"/>
      <c r="AW87" s="243">
        <f>AE87/$E87*$G87</f>
        <v>244855.60275188839</v>
      </c>
      <c r="AX87" s="241"/>
      <c r="AY87" s="242"/>
      <c r="AZ87" s="243">
        <f>AH87/$E87*$G87</f>
        <v>453954.05891738</v>
      </c>
    </row>
    <row r="88" spans="1:55" ht="25" x14ac:dyDescent="0.35">
      <c r="A88" s="703"/>
      <c r="B88" s="706"/>
      <c r="C88" s="155" t="s">
        <v>355</v>
      </c>
      <c r="D88" s="156">
        <v>43137</v>
      </c>
      <c r="E88" s="412">
        <v>241.18988219178081</v>
      </c>
      <c r="F88" s="122" t="s">
        <v>218</v>
      </c>
      <c r="G88" s="75">
        <v>343.01</v>
      </c>
      <c r="H88" s="694"/>
      <c r="I88" s="696"/>
      <c r="J88" s="99" t="s">
        <v>356</v>
      </c>
      <c r="K88" s="58" t="s">
        <v>235</v>
      </c>
      <c r="L88" s="52" t="s">
        <v>347</v>
      </c>
      <c r="M88" s="58" t="s">
        <v>235</v>
      </c>
      <c r="N88" s="59" t="s">
        <v>348</v>
      </c>
      <c r="O88" s="1" t="s">
        <v>357</v>
      </c>
      <c r="P88" s="331" t="s">
        <v>358</v>
      </c>
      <c r="Q88" s="244">
        <v>7</v>
      </c>
      <c r="R88" s="245">
        <v>1253</v>
      </c>
      <c r="S88" s="246">
        <v>302211.07</v>
      </c>
      <c r="T88" s="244">
        <v>1</v>
      </c>
      <c r="U88" s="245">
        <v>66</v>
      </c>
      <c r="V88" s="246">
        <v>15918.54</v>
      </c>
      <c r="W88" s="244">
        <v>2</v>
      </c>
      <c r="X88" s="245">
        <v>111</v>
      </c>
      <c r="Y88" s="246">
        <v>26772.09</v>
      </c>
      <c r="Z88" s="244">
        <v>7</v>
      </c>
      <c r="AA88" s="245">
        <v>768</v>
      </c>
      <c r="AB88" s="246">
        <v>185233.92000000001</v>
      </c>
      <c r="AC88" s="244">
        <v>17</v>
      </c>
      <c r="AD88" s="245">
        <v>2822</v>
      </c>
      <c r="AE88" s="245">
        <v>680638.18</v>
      </c>
      <c r="AF88" s="244">
        <v>32</v>
      </c>
      <c r="AG88" s="245">
        <v>5020</v>
      </c>
      <c r="AH88" s="246">
        <v>1210773.8</v>
      </c>
      <c r="AI88" s="244"/>
      <c r="AJ88" s="245"/>
      <c r="AK88" s="243">
        <f>S88/$E88*$G88</f>
        <v>429791.73992992868</v>
      </c>
      <c r="AL88" s="244"/>
      <c r="AM88" s="245"/>
      <c r="AN88" s="243">
        <f>V88/$E88*$G88</f>
        <v>22638.671057761607</v>
      </c>
      <c r="AO88" s="244"/>
      <c r="AP88" s="245"/>
      <c r="AQ88" s="243">
        <f>Y88/$E88*$G88</f>
        <v>38074.128597144518</v>
      </c>
      <c r="AR88" s="244"/>
      <c r="AS88" s="245"/>
      <c r="AT88" s="243">
        <f>AB88/$E88*$G88</f>
        <v>263431.80867213511</v>
      </c>
      <c r="AU88" s="244"/>
      <c r="AV88" s="245"/>
      <c r="AW88" s="243">
        <f>AE88/$E88*$G88</f>
        <v>967974.69280307961</v>
      </c>
      <c r="AX88" s="244"/>
      <c r="AY88" s="245"/>
      <c r="AZ88" s="243">
        <f>AH88/$E88*$G88</f>
        <v>1721911.0410600493</v>
      </c>
    </row>
    <row r="89" spans="1:55" ht="15.75" customHeight="1" x14ac:dyDescent="0.35">
      <c r="A89" s="11" t="s">
        <v>111</v>
      </c>
      <c r="B89" s="12" t="s">
        <v>359</v>
      </c>
      <c r="C89" s="12"/>
      <c r="D89" s="24"/>
      <c r="E89" s="275"/>
      <c r="F89" s="85"/>
      <c r="G89" s="85"/>
      <c r="H89" s="26" t="s">
        <v>111</v>
      </c>
      <c r="I89" s="27" t="s">
        <v>359</v>
      </c>
      <c r="J89" s="27"/>
      <c r="K89" s="28"/>
      <c r="L89" s="120"/>
      <c r="M89" s="27"/>
      <c r="N89" s="121"/>
      <c r="O89" s="1"/>
      <c r="P89" s="332"/>
      <c r="Q89" s="248"/>
      <c r="R89" s="249"/>
      <c r="S89" s="251"/>
      <c r="T89" s="248"/>
      <c r="U89" s="249"/>
      <c r="V89" s="251"/>
      <c r="W89" s="248"/>
      <c r="X89" s="249"/>
      <c r="Y89" s="251"/>
      <c r="Z89" s="248"/>
      <c r="AA89" s="249"/>
      <c r="AB89" s="251"/>
      <c r="AC89" s="248"/>
      <c r="AD89" s="249"/>
      <c r="AE89" s="249"/>
      <c r="AF89" s="248"/>
      <c r="AG89" s="249"/>
      <c r="AH89" s="251"/>
      <c r="AI89" s="248"/>
      <c r="AJ89" s="249"/>
      <c r="AK89" s="251"/>
      <c r="AL89" s="248"/>
      <c r="AM89" s="249"/>
      <c r="AN89" s="251"/>
      <c r="AO89" s="248"/>
      <c r="AP89" s="249"/>
      <c r="AQ89" s="251"/>
      <c r="AR89" s="248"/>
      <c r="AS89" s="249"/>
      <c r="AT89" s="251"/>
      <c r="AU89" s="248"/>
      <c r="AV89" s="249"/>
      <c r="AW89" s="251"/>
      <c r="AX89" s="248"/>
      <c r="AY89" s="249"/>
      <c r="AZ89" s="251"/>
    </row>
    <row r="90" spans="1:55" ht="15.5" x14ac:dyDescent="0.35">
      <c r="A90" s="701" t="s">
        <v>111</v>
      </c>
      <c r="B90" s="704" t="s">
        <v>359</v>
      </c>
      <c r="C90" s="704" t="s">
        <v>360</v>
      </c>
      <c r="D90" s="709">
        <v>44101</v>
      </c>
      <c r="E90" s="413">
        <v>96.501000000000005</v>
      </c>
      <c r="F90" s="711">
        <v>82.11424491599999</v>
      </c>
      <c r="G90" s="34" t="s">
        <v>297</v>
      </c>
      <c r="H90" s="157"/>
      <c r="I90" s="712" t="s">
        <v>359</v>
      </c>
      <c r="J90" s="99" t="s">
        <v>360</v>
      </c>
      <c r="K90" s="58"/>
      <c r="L90" s="52"/>
      <c r="M90" s="58"/>
      <c r="N90" s="34" t="s">
        <v>297</v>
      </c>
      <c r="O90" s="1" t="s">
        <v>276</v>
      </c>
      <c r="P90" s="331" t="s">
        <v>361</v>
      </c>
      <c r="Q90" s="241">
        <v>6</v>
      </c>
      <c r="R90" s="242">
        <v>84</v>
      </c>
      <c r="S90" s="243">
        <v>14771.28</v>
      </c>
      <c r="T90" s="242"/>
      <c r="U90" s="242"/>
      <c r="V90" s="242"/>
      <c r="W90" s="241">
        <v>2</v>
      </c>
      <c r="X90" s="242">
        <v>28</v>
      </c>
      <c r="Y90" s="243">
        <v>1959.16</v>
      </c>
      <c r="Z90" s="241">
        <v>15</v>
      </c>
      <c r="AA90" s="242">
        <v>4896</v>
      </c>
      <c r="AB90" s="243">
        <v>27752.799999999999</v>
      </c>
      <c r="AC90" s="241">
        <v>5</v>
      </c>
      <c r="AD90" s="242">
        <v>1147</v>
      </c>
      <c r="AE90" s="243">
        <v>12818.66</v>
      </c>
      <c r="AF90" s="241">
        <v>28</v>
      </c>
      <c r="AG90" s="242">
        <v>6155</v>
      </c>
      <c r="AH90" s="242">
        <v>57301.9</v>
      </c>
      <c r="AI90" s="241"/>
      <c r="AJ90" s="242"/>
      <c r="AK90" s="243">
        <f>(S90/$E90)*$G91</f>
        <v>29914.210737712565</v>
      </c>
      <c r="AL90" s="241"/>
      <c r="AM90" s="242"/>
      <c r="AN90" s="243">
        <f>(V90/$E90)*$G91</f>
        <v>0</v>
      </c>
      <c r="AO90" s="241"/>
      <c r="AP90" s="242"/>
      <c r="AQ90" s="243">
        <f>(Y90/$E90)*$G91</f>
        <v>3967.6131729204876</v>
      </c>
      <c r="AR90" s="241"/>
      <c r="AS90" s="242"/>
      <c r="AT90" s="243">
        <f>(AB90/$E90)*$G91</f>
        <v>56203.870467663546</v>
      </c>
      <c r="AU90" s="241"/>
      <c r="AV90" s="242"/>
      <c r="AW90" s="243">
        <f>(AE90/$E90)*$G91</f>
        <v>25959.842113553226</v>
      </c>
      <c r="AX90" s="241"/>
      <c r="AY90" s="242"/>
      <c r="AZ90" s="243">
        <f>(AH90/$E90)*$G91</f>
        <v>116045.53649184984</v>
      </c>
      <c r="BA90" s="414" t="s">
        <v>362</v>
      </c>
      <c r="BB90" s="242"/>
      <c r="BC90" s="243"/>
    </row>
    <row r="91" spans="1:55" ht="15.5" x14ac:dyDescent="0.35">
      <c r="A91" s="702"/>
      <c r="B91" s="705"/>
      <c r="C91" s="705"/>
      <c r="D91" s="710"/>
      <c r="E91" s="415"/>
      <c r="F91" s="695"/>
      <c r="G91" s="158">
        <v>195.43</v>
      </c>
      <c r="H91" s="707" t="s">
        <v>111</v>
      </c>
      <c r="I91" s="695"/>
      <c r="J91" s="99" t="s">
        <v>363</v>
      </c>
      <c r="K91" s="58" t="s">
        <v>234</v>
      </c>
      <c r="L91" s="53" t="s">
        <v>74</v>
      </c>
      <c r="M91" s="58" t="s">
        <v>235</v>
      </c>
      <c r="N91" s="98" t="s">
        <v>306</v>
      </c>
      <c r="O91" s="1"/>
      <c r="P91" s="331"/>
      <c r="Q91" s="241"/>
      <c r="R91" s="242"/>
      <c r="S91" s="243"/>
      <c r="T91" s="241"/>
      <c r="U91" s="242"/>
      <c r="V91" s="243"/>
      <c r="W91" s="241"/>
      <c r="X91" s="242"/>
      <c r="Y91" s="243"/>
      <c r="Z91" s="241"/>
      <c r="AA91" s="242"/>
      <c r="AB91" s="243"/>
      <c r="AC91" s="241"/>
      <c r="AD91" s="242"/>
      <c r="AE91" s="242"/>
      <c r="AF91" s="241"/>
      <c r="AG91" s="242"/>
      <c r="AH91" s="243"/>
      <c r="AI91" s="241"/>
      <c r="AJ91" s="242"/>
      <c r="AK91" s="243"/>
      <c r="AL91" s="241"/>
      <c r="AM91" s="242"/>
      <c r="AN91" s="243"/>
      <c r="AO91" s="241"/>
      <c r="AP91" s="242"/>
      <c r="AQ91" s="243"/>
      <c r="AR91" s="241"/>
      <c r="AS91" s="242"/>
      <c r="AT91" s="243"/>
      <c r="AU91" s="241"/>
      <c r="AV91" s="242"/>
      <c r="AW91" s="243"/>
      <c r="AX91" s="241"/>
      <c r="AY91" s="242"/>
      <c r="AZ91" s="243"/>
    </row>
    <row r="92" spans="1:55" ht="15.5" x14ac:dyDescent="0.35">
      <c r="A92" s="702"/>
      <c r="B92" s="705"/>
      <c r="C92" s="705"/>
      <c r="D92" s="710"/>
      <c r="E92" s="415"/>
      <c r="F92" s="695"/>
      <c r="G92" s="158" t="s">
        <v>364</v>
      </c>
      <c r="H92" s="694"/>
      <c r="I92" s="696"/>
      <c r="J92" s="99" t="s">
        <v>365</v>
      </c>
      <c r="K92" s="58" t="s">
        <v>234</v>
      </c>
      <c r="L92" s="53" t="s">
        <v>74</v>
      </c>
      <c r="M92" s="58" t="s">
        <v>235</v>
      </c>
      <c r="N92" s="98" t="s">
        <v>306</v>
      </c>
      <c r="O92" s="1"/>
      <c r="P92" s="331"/>
      <c r="Q92" s="241"/>
      <c r="R92" s="242"/>
      <c r="S92" s="243"/>
      <c r="T92" s="241"/>
      <c r="U92" s="242"/>
      <c r="V92" s="243"/>
      <c r="W92" s="241"/>
      <c r="X92" s="242"/>
      <c r="Y92" s="243"/>
      <c r="Z92" s="241"/>
      <c r="AA92" s="242"/>
      <c r="AB92" s="243"/>
      <c r="AC92" s="241"/>
      <c r="AD92" s="242"/>
      <c r="AE92" s="242"/>
      <c r="AF92" s="241"/>
      <c r="AG92" s="242"/>
      <c r="AH92" s="243"/>
      <c r="AI92" s="241"/>
      <c r="AJ92" s="242"/>
      <c r="AK92" s="243"/>
      <c r="AL92" s="241"/>
      <c r="AM92" s="242"/>
      <c r="AN92" s="243"/>
      <c r="AO92" s="241"/>
      <c r="AP92" s="242"/>
      <c r="AQ92" s="243"/>
      <c r="AR92" s="241"/>
      <c r="AS92" s="242"/>
      <c r="AT92" s="243"/>
      <c r="AU92" s="241"/>
      <c r="AV92" s="242"/>
      <c r="AW92" s="243"/>
      <c r="AX92" s="241"/>
      <c r="AY92" s="242"/>
      <c r="AZ92" s="243"/>
    </row>
    <row r="93" spans="1:55" ht="16" thickBot="1" x14ac:dyDescent="0.4">
      <c r="A93" s="702"/>
      <c r="B93" s="705"/>
      <c r="C93" s="705"/>
      <c r="D93" s="710"/>
      <c r="E93" s="416"/>
      <c r="F93" s="696"/>
      <c r="G93" s="158"/>
      <c r="H93" s="350"/>
      <c r="I93" s="159"/>
      <c r="J93" s="160"/>
      <c r="K93" s="1"/>
      <c r="L93" s="161"/>
      <c r="M93" s="1"/>
      <c r="N93" s="351"/>
      <c r="O93" s="1"/>
      <c r="P93" s="331"/>
      <c r="Q93" s="244"/>
      <c r="R93" s="245"/>
      <c r="S93" s="246"/>
      <c r="T93" s="244"/>
      <c r="U93" s="245"/>
      <c r="V93" s="246"/>
      <c r="W93" s="244"/>
      <c r="X93" s="245"/>
      <c r="Y93" s="246"/>
      <c r="Z93" s="244"/>
      <c r="AA93" s="245"/>
      <c r="AB93" s="246"/>
      <c r="AC93" s="244"/>
      <c r="AD93" s="245"/>
      <c r="AE93" s="245"/>
      <c r="AF93" s="244"/>
      <c r="AG93" s="245"/>
      <c r="AH93" s="246"/>
      <c r="AI93" s="244"/>
      <c r="AJ93" s="245"/>
      <c r="AK93" s="246"/>
      <c r="AL93" s="244"/>
      <c r="AM93" s="245"/>
      <c r="AN93" s="246"/>
      <c r="AO93" s="244"/>
      <c r="AP93" s="245"/>
      <c r="AQ93" s="246"/>
      <c r="AR93" s="244"/>
      <c r="AS93" s="245"/>
      <c r="AT93" s="246"/>
      <c r="AU93" s="244"/>
      <c r="AV93" s="245"/>
      <c r="AW93" s="246"/>
      <c r="AX93" s="244"/>
      <c r="AY93" s="245"/>
      <c r="AZ93" s="246"/>
    </row>
    <row r="94" spans="1:55" ht="15.5" x14ac:dyDescent="0.35">
      <c r="A94" s="162" t="s">
        <v>366</v>
      </c>
      <c r="B94" s="163" t="s">
        <v>367</v>
      </c>
      <c r="C94" s="163"/>
      <c r="D94" s="164"/>
      <c r="E94" s="279"/>
      <c r="F94" s="85"/>
      <c r="G94" s="85"/>
      <c r="H94" s="165" t="s">
        <v>366</v>
      </c>
      <c r="I94" s="166" t="s">
        <v>367</v>
      </c>
      <c r="J94" s="166"/>
      <c r="K94" s="167"/>
      <c r="L94" s="168"/>
      <c r="M94" s="166"/>
      <c r="N94" s="169"/>
      <c r="O94" s="1"/>
      <c r="P94" s="332"/>
      <c r="Q94" s="248"/>
      <c r="R94" s="249"/>
      <c r="S94" s="251"/>
      <c r="T94" s="248"/>
      <c r="U94" s="249"/>
      <c r="V94" s="251"/>
      <c r="W94" s="248"/>
      <c r="X94" s="249"/>
      <c r="Y94" s="251"/>
      <c r="Z94" s="248"/>
      <c r="AA94" s="249"/>
      <c r="AB94" s="251"/>
      <c r="AC94" s="248"/>
      <c r="AD94" s="249"/>
      <c r="AE94" s="249"/>
      <c r="AF94" s="248"/>
      <c r="AG94" s="249"/>
      <c r="AH94" s="251"/>
      <c r="AI94" s="248"/>
      <c r="AJ94" s="249"/>
      <c r="AK94" s="251"/>
      <c r="AL94" s="248"/>
      <c r="AM94" s="249"/>
      <c r="AN94" s="251"/>
      <c r="AO94" s="248"/>
      <c r="AP94" s="249"/>
      <c r="AQ94" s="251"/>
      <c r="AR94" s="248"/>
      <c r="AS94" s="249"/>
      <c r="AT94" s="251"/>
      <c r="AU94" s="248"/>
      <c r="AV94" s="249"/>
      <c r="AW94" s="251"/>
      <c r="AX94" s="248"/>
      <c r="AY94" s="249"/>
      <c r="AZ94" s="251"/>
    </row>
    <row r="95" spans="1:55" ht="15.75" customHeight="1" x14ac:dyDescent="0.35">
      <c r="A95" s="688" t="s">
        <v>366</v>
      </c>
      <c r="B95" s="690" t="s">
        <v>367</v>
      </c>
      <c r="C95" s="47" t="s">
        <v>368</v>
      </c>
      <c r="D95" s="170" t="s">
        <v>369</v>
      </c>
      <c r="E95" s="280"/>
      <c r="F95" s="122" t="s">
        <v>218</v>
      </c>
      <c r="G95" s="171" t="s">
        <v>370</v>
      </c>
      <c r="H95" s="692" t="s">
        <v>366</v>
      </c>
      <c r="I95" s="690" t="s">
        <v>367</v>
      </c>
      <c r="J95" s="47" t="s">
        <v>368</v>
      </c>
      <c r="K95" s="172" t="s">
        <v>235</v>
      </c>
      <c r="L95" s="49" t="s">
        <v>27</v>
      </c>
      <c r="M95" s="96" t="s">
        <v>235</v>
      </c>
      <c r="N95" s="171" t="s">
        <v>370</v>
      </c>
      <c r="O95" s="1"/>
      <c r="P95" s="331" t="s">
        <v>369</v>
      </c>
      <c r="Q95" s="241"/>
      <c r="R95" s="242"/>
      <c r="S95" s="243"/>
      <c r="T95" s="241"/>
      <c r="U95" s="242"/>
      <c r="V95" s="243"/>
      <c r="W95" s="241"/>
      <c r="X95" s="242"/>
      <c r="Y95" s="243"/>
      <c r="Z95" s="241"/>
      <c r="AA95" s="242"/>
      <c r="AB95" s="243"/>
      <c r="AC95" s="241"/>
      <c r="AD95" s="242"/>
      <c r="AE95" s="242"/>
      <c r="AF95" s="241"/>
      <c r="AG95" s="242"/>
      <c r="AH95" s="243"/>
      <c r="AI95" s="241"/>
      <c r="AJ95" s="242"/>
      <c r="AK95" s="243"/>
      <c r="AL95" s="241"/>
      <c r="AM95" s="242"/>
      <c r="AN95" s="243"/>
      <c r="AO95" s="241"/>
      <c r="AP95" s="242"/>
      <c r="AQ95" s="243"/>
      <c r="AR95" s="241"/>
      <c r="AS95" s="242"/>
      <c r="AT95" s="243"/>
      <c r="AU95" s="241"/>
      <c r="AV95" s="242"/>
      <c r="AW95" s="243"/>
      <c r="AX95" s="241"/>
      <c r="AY95" s="242"/>
      <c r="AZ95" s="243"/>
    </row>
    <row r="96" spans="1:55" ht="15.75" customHeight="1" x14ac:dyDescent="0.35">
      <c r="A96" s="693"/>
      <c r="B96" s="695"/>
      <c r="C96" s="47" t="s">
        <v>371</v>
      </c>
      <c r="D96" s="170" t="s">
        <v>372</v>
      </c>
      <c r="E96" s="280"/>
      <c r="F96" s="122" t="s">
        <v>218</v>
      </c>
      <c r="G96" s="171" t="s">
        <v>370</v>
      </c>
      <c r="H96" s="697"/>
      <c r="I96" s="699"/>
      <c r="J96" s="47" t="s">
        <v>371</v>
      </c>
      <c r="K96" s="173" t="s">
        <v>235</v>
      </c>
      <c r="L96" s="49" t="s">
        <v>27</v>
      </c>
      <c r="M96" s="96" t="s">
        <v>235</v>
      </c>
      <c r="N96" s="171" t="s">
        <v>370</v>
      </c>
      <c r="O96" s="1"/>
      <c r="P96" s="331" t="s">
        <v>372</v>
      </c>
      <c r="Q96" s="241"/>
      <c r="R96" s="242"/>
      <c r="S96" s="243"/>
      <c r="T96" s="241"/>
      <c r="U96" s="242"/>
      <c r="V96" s="243"/>
      <c r="W96" s="241"/>
      <c r="X96" s="242"/>
      <c r="Y96" s="243"/>
      <c r="Z96" s="241"/>
      <c r="AA96" s="242"/>
      <c r="AB96" s="243"/>
      <c r="AC96" s="241"/>
      <c r="AD96" s="242"/>
      <c r="AE96" s="242"/>
      <c r="AF96" s="241"/>
      <c r="AG96" s="242"/>
      <c r="AH96" s="243"/>
      <c r="AI96" s="241"/>
      <c r="AJ96" s="242"/>
      <c r="AK96" s="243"/>
      <c r="AL96" s="241"/>
      <c r="AM96" s="242"/>
      <c r="AN96" s="243"/>
      <c r="AO96" s="241"/>
      <c r="AP96" s="242"/>
      <c r="AQ96" s="243"/>
      <c r="AR96" s="241"/>
      <c r="AS96" s="242"/>
      <c r="AT96" s="243"/>
      <c r="AU96" s="241"/>
      <c r="AV96" s="242"/>
      <c r="AW96" s="243"/>
      <c r="AX96" s="241"/>
      <c r="AY96" s="242"/>
      <c r="AZ96" s="243"/>
    </row>
    <row r="97" spans="1:52" ht="15.75" customHeight="1" thickBot="1" x14ac:dyDescent="0.4">
      <c r="A97" s="694"/>
      <c r="B97" s="696"/>
      <c r="C97" s="302" t="s">
        <v>373</v>
      </c>
      <c r="D97" s="352" t="s">
        <v>374</v>
      </c>
      <c r="E97" s="281"/>
      <c r="F97" s="122" t="s">
        <v>218</v>
      </c>
      <c r="G97" s="174" t="s">
        <v>370</v>
      </c>
      <c r="H97" s="698"/>
      <c r="I97" s="700"/>
      <c r="J97" s="302" t="s">
        <v>373</v>
      </c>
      <c r="K97" s="353" t="s">
        <v>234</v>
      </c>
      <c r="L97" s="306" t="s">
        <v>27</v>
      </c>
      <c r="M97" s="394" t="s">
        <v>235</v>
      </c>
      <c r="N97" s="174" t="s">
        <v>370</v>
      </c>
      <c r="O97" s="1"/>
      <c r="P97" s="331" t="s">
        <v>374</v>
      </c>
      <c r="Q97" s="244"/>
      <c r="R97" s="245"/>
      <c r="S97" s="246"/>
      <c r="T97" s="244"/>
      <c r="U97" s="245"/>
      <c r="V97" s="246"/>
      <c r="W97" s="244"/>
      <c r="X97" s="245"/>
      <c r="Y97" s="246"/>
      <c r="Z97" s="244"/>
      <c r="AA97" s="245"/>
      <c r="AB97" s="246"/>
      <c r="AC97" s="244"/>
      <c r="AD97" s="245"/>
      <c r="AE97" s="245"/>
      <c r="AF97" s="244"/>
      <c r="AG97" s="245"/>
      <c r="AH97" s="246"/>
      <c r="AI97" s="244"/>
      <c r="AJ97" s="245"/>
      <c r="AK97" s="246"/>
      <c r="AL97" s="244"/>
      <c r="AM97" s="245"/>
      <c r="AN97" s="246"/>
      <c r="AO97" s="244"/>
      <c r="AP97" s="245"/>
      <c r="AQ97" s="246"/>
      <c r="AR97" s="244"/>
      <c r="AS97" s="245"/>
      <c r="AT97" s="246"/>
      <c r="AU97" s="244"/>
      <c r="AV97" s="245"/>
      <c r="AW97" s="246"/>
      <c r="AX97" s="244"/>
      <c r="AY97" s="245"/>
      <c r="AZ97" s="246"/>
    </row>
    <row r="98" spans="1:52" ht="15.75" customHeight="1" x14ac:dyDescent="0.35">
      <c r="A98" s="162" t="s">
        <v>117</v>
      </c>
      <c r="B98" s="163" t="s">
        <v>118</v>
      </c>
      <c r="C98" s="163"/>
      <c r="D98" s="164"/>
      <c r="E98" s="279"/>
      <c r="F98" s="85"/>
      <c r="G98" s="85"/>
      <c r="H98" s="165" t="s">
        <v>117</v>
      </c>
      <c r="I98" s="166" t="s">
        <v>118</v>
      </c>
      <c r="J98" s="166"/>
      <c r="K98" s="167"/>
      <c r="L98" s="168"/>
      <c r="M98" s="166"/>
      <c r="N98" s="169"/>
      <c r="O98" s="1"/>
      <c r="P98" s="332"/>
      <c r="Q98" s="248"/>
      <c r="R98" s="249"/>
      <c r="S98" s="251"/>
      <c r="T98" s="248"/>
      <c r="U98" s="249"/>
      <c r="V98" s="251"/>
      <c r="W98" s="248"/>
      <c r="X98" s="249"/>
      <c r="Y98" s="251"/>
      <c r="Z98" s="248"/>
      <c r="AA98" s="249"/>
      <c r="AB98" s="251"/>
      <c r="AC98" s="248"/>
      <c r="AD98" s="249"/>
      <c r="AE98" s="249"/>
      <c r="AF98" s="248"/>
      <c r="AG98" s="249"/>
      <c r="AH98" s="251"/>
      <c r="AI98" s="248"/>
      <c r="AJ98" s="249"/>
      <c r="AK98" s="251"/>
      <c r="AL98" s="248"/>
      <c r="AM98" s="249"/>
      <c r="AN98" s="251"/>
      <c r="AO98" s="248"/>
      <c r="AP98" s="249"/>
      <c r="AQ98" s="251"/>
      <c r="AR98" s="248"/>
      <c r="AS98" s="249"/>
      <c r="AT98" s="251"/>
      <c r="AU98" s="248"/>
      <c r="AV98" s="249"/>
      <c r="AW98" s="251"/>
      <c r="AX98" s="248"/>
      <c r="AY98" s="249"/>
      <c r="AZ98" s="251"/>
    </row>
    <row r="99" spans="1:52" ht="15.75" customHeight="1" x14ac:dyDescent="0.35">
      <c r="A99" s="688" t="s">
        <v>117</v>
      </c>
      <c r="B99" s="690" t="s">
        <v>118</v>
      </c>
      <c r="C99" s="47" t="s">
        <v>119</v>
      </c>
      <c r="D99" s="56">
        <v>46203</v>
      </c>
      <c r="E99" s="407">
        <v>152.37</v>
      </c>
      <c r="F99" s="122" t="s">
        <v>218</v>
      </c>
      <c r="G99" s="75">
        <v>418.48</v>
      </c>
      <c r="H99" s="395" t="s">
        <v>117</v>
      </c>
      <c r="I99" s="92" t="s">
        <v>118</v>
      </c>
      <c r="J99" s="47" t="s">
        <v>119</v>
      </c>
      <c r="K99" s="175" t="s">
        <v>234</v>
      </c>
      <c r="L99" s="49" t="s">
        <v>27</v>
      </c>
      <c r="M99" s="127" t="s">
        <v>234</v>
      </c>
      <c r="N99" s="50"/>
      <c r="O99" s="1"/>
      <c r="P99" s="331" t="s">
        <v>375</v>
      </c>
      <c r="Q99" s="241">
        <v>2</v>
      </c>
      <c r="R99" s="242">
        <v>29</v>
      </c>
      <c r="S99" s="243">
        <v>4418.7299999999996</v>
      </c>
      <c r="T99" s="242"/>
      <c r="U99" s="242"/>
      <c r="V99" s="242"/>
      <c r="W99" s="241">
        <v>1</v>
      </c>
      <c r="X99" s="242">
        <v>24</v>
      </c>
      <c r="Y99" s="243">
        <v>3656.88</v>
      </c>
      <c r="Z99" s="241">
        <v>2</v>
      </c>
      <c r="AA99" s="242">
        <v>42</v>
      </c>
      <c r="AB99" s="243">
        <v>6399.54</v>
      </c>
      <c r="AC99" s="241">
        <v>4</v>
      </c>
      <c r="AD99" s="242">
        <v>85</v>
      </c>
      <c r="AE99" s="242">
        <v>12951.45</v>
      </c>
      <c r="AF99" s="241">
        <v>9</v>
      </c>
      <c r="AG99" s="242">
        <v>180</v>
      </c>
      <c r="AH99" s="243">
        <v>27426.6</v>
      </c>
      <c r="AI99" s="241"/>
      <c r="AJ99" s="242"/>
      <c r="AK99" s="243">
        <f>(S99/$E$99)*$G$99</f>
        <v>12135.919999999998</v>
      </c>
      <c r="AL99" s="241"/>
      <c r="AM99" s="242"/>
      <c r="AN99" s="243">
        <f>(V99/$E$99)*$G$99</f>
        <v>0</v>
      </c>
      <c r="AO99" s="241"/>
      <c r="AP99" s="242"/>
      <c r="AQ99" s="243">
        <f>(Y99/$E$99)*$G$99</f>
        <v>10043.52</v>
      </c>
      <c r="AR99" s="241"/>
      <c r="AS99" s="242"/>
      <c r="AT99" s="243">
        <f>(AB99/$E$99)*$G$99</f>
        <v>17576.16</v>
      </c>
      <c r="AU99" s="241"/>
      <c r="AV99" s="242"/>
      <c r="AW99" s="243">
        <f>(AE99/$E$99)*$G$99</f>
        <v>35570.800000000003</v>
      </c>
      <c r="AX99" s="241"/>
      <c r="AY99" s="242"/>
      <c r="AZ99" s="243">
        <f>(AH99/$E$99)*$G$99</f>
        <v>75326.399999999994</v>
      </c>
    </row>
    <row r="100" spans="1:52" ht="15.75" customHeight="1" thickBot="1" x14ac:dyDescent="0.4">
      <c r="A100" s="689"/>
      <c r="B100" s="691"/>
      <c r="C100" s="176" t="s">
        <v>98</v>
      </c>
      <c r="D100" s="177">
        <v>46205</v>
      </c>
      <c r="E100" s="282"/>
      <c r="F100" s="122" t="s">
        <v>218</v>
      </c>
      <c r="G100" s="174" t="s">
        <v>376</v>
      </c>
      <c r="H100" s="354"/>
      <c r="I100" s="355"/>
      <c r="J100" s="302" t="s">
        <v>98</v>
      </c>
      <c r="K100" s="356"/>
      <c r="L100" s="306"/>
      <c r="M100" s="357"/>
      <c r="N100" s="174" t="s">
        <v>376</v>
      </c>
      <c r="O100" s="1"/>
      <c r="P100" s="331" t="s">
        <v>377</v>
      </c>
      <c r="Q100" s="244"/>
      <c r="R100" s="245"/>
      <c r="S100" s="246"/>
      <c r="T100" s="244"/>
      <c r="U100" s="245"/>
      <c r="V100" s="246"/>
      <c r="W100" s="244"/>
      <c r="X100" s="245"/>
      <c r="Y100" s="246"/>
      <c r="Z100" s="244"/>
      <c r="AA100" s="245"/>
      <c r="AB100" s="246"/>
      <c r="AC100" s="244"/>
      <c r="AD100" s="245"/>
      <c r="AE100" s="245"/>
      <c r="AF100" s="244"/>
      <c r="AG100" s="245"/>
      <c r="AH100" s="246"/>
      <c r="AI100" s="244"/>
      <c r="AJ100" s="245"/>
      <c r="AK100" s="246"/>
      <c r="AL100" s="244"/>
      <c r="AM100" s="245"/>
      <c r="AN100" s="246"/>
      <c r="AO100" s="244"/>
      <c r="AP100" s="245"/>
      <c r="AQ100" s="246"/>
      <c r="AR100" s="244"/>
      <c r="AS100" s="245"/>
      <c r="AT100" s="246"/>
      <c r="AU100" s="244"/>
      <c r="AV100" s="245"/>
      <c r="AW100" s="246"/>
      <c r="AX100" s="244"/>
      <c r="AY100" s="245"/>
      <c r="AZ100" s="246"/>
    </row>
    <row r="101" spans="1:52" ht="15.75" customHeight="1" x14ac:dyDescent="0.35">
      <c r="A101" s="358"/>
      <c r="B101" s="1"/>
      <c r="C101" s="178"/>
      <c r="D101" s="179"/>
      <c r="E101" s="144"/>
      <c r="F101" s="122"/>
      <c r="G101" s="122"/>
      <c r="H101" s="180" t="s">
        <v>120</v>
      </c>
      <c r="I101" s="181" t="s">
        <v>378</v>
      </c>
      <c r="J101" s="182"/>
      <c r="K101" s="183"/>
      <c r="L101" s="184"/>
      <c r="M101" s="185"/>
      <c r="N101" s="186"/>
      <c r="O101" s="1"/>
      <c r="P101" s="331"/>
      <c r="Q101" s="248"/>
      <c r="R101" s="249"/>
      <c r="S101" s="251"/>
      <c r="T101" s="248"/>
      <c r="U101" s="249"/>
      <c r="V101" s="251"/>
      <c r="W101" s="248"/>
      <c r="X101" s="249"/>
      <c r="Y101" s="251"/>
      <c r="Z101" s="248"/>
      <c r="AA101" s="249"/>
      <c r="AB101" s="251"/>
      <c r="AC101" s="248"/>
      <c r="AD101" s="249"/>
      <c r="AE101" s="249"/>
      <c r="AF101" s="248"/>
      <c r="AG101" s="249"/>
      <c r="AH101" s="251"/>
      <c r="AI101" s="248"/>
      <c r="AJ101" s="249"/>
      <c r="AK101" s="251"/>
      <c r="AL101" s="248"/>
      <c r="AM101" s="249"/>
      <c r="AN101" s="251"/>
      <c r="AO101" s="248"/>
      <c r="AP101" s="249"/>
      <c r="AQ101" s="251"/>
      <c r="AR101" s="248"/>
      <c r="AS101" s="249"/>
      <c r="AT101" s="251"/>
      <c r="AU101" s="248"/>
      <c r="AV101" s="249"/>
      <c r="AW101" s="251"/>
      <c r="AX101" s="248"/>
      <c r="AY101" s="249"/>
      <c r="AZ101" s="251"/>
    </row>
    <row r="102" spans="1:52" ht="15.75" customHeight="1" x14ac:dyDescent="0.35">
      <c r="A102" s="358"/>
      <c r="B102" s="1"/>
      <c r="C102" s="178"/>
      <c r="D102" s="179"/>
      <c r="E102" s="144"/>
      <c r="F102" s="122"/>
      <c r="G102" s="75">
        <v>222.94</v>
      </c>
      <c r="H102" s="359" t="s">
        <v>120</v>
      </c>
      <c r="I102" s="360" t="s">
        <v>378</v>
      </c>
      <c r="J102" s="361" t="s">
        <v>379</v>
      </c>
      <c r="K102" s="362"/>
      <c r="L102" s="363"/>
      <c r="M102" s="364"/>
      <c r="N102" s="365" t="s">
        <v>380</v>
      </c>
      <c r="O102" s="1"/>
      <c r="P102" s="331"/>
      <c r="Q102" s="241"/>
      <c r="R102" s="242"/>
      <c r="S102" s="243"/>
      <c r="T102" s="241"/>
      <c r="U102" s="242"/>
      <c r="V102" s="243"/>
      <c r="W102" s="241"/>
      <c r="X102" s="242"/>
      <c r="Y102" s="243"/>
      <c r="Z102" s="241"/>
      <c r="AA102" s="242"/>
      <c r="AB102" s="243"/>
      <c r="AC102" s="241"/>
      <c r="AD102" s="242"/>
      <c r="AE102" s="242"/>
      <c r="AF102" s="241"/>
      <c r="AG102" s="242"/>
      <c r="AH102" s="243"/>
      <c r="AI102" s="241"/>
      <c r="AJ102" s="242"/>
      <c r="AK102" s="243"/>
      <c r="AL102" s="241"/>
      <c r="AM102" s="242"/>
      <c r="AN102" s="243"/>
      <c r="AO102" s="241"/>
      <c r="AP102" s="242"/>
      <c r="AQ102" s="243"/>
      <c r="AR102" s="241"/>
      <c r="AS102" s="242"/>
      <c r="AT102" s="243"/>
      <c r="AU102" s="241"/>
      <c r="AV102" s="242"/>
      <c r="AW102" s="243"/>
      <c r="AX102" s="241"/>
      <c r="AY102" s="242"/>
      <c r="AZ102" s="243"/>
    </row>
    <row r="103" spans="1:52" ht="15.75" customHeight="1" thickBot="1" x14ac:dyDescent="0.4">
      <c r="A103" s="358"/>
      <c r="B103" s="1"/>
      <c r="C103" s="178"/>
      <c r="D103" s="179"/>
      <c r="E103" s="144"/>
      <c r="F103" s="122"/>
      <c r="G103" s="122"/>
      <c r="H103" s="366"/>
      <c r="I103" s="1"/>
      <c r="J103" s="178"/>
      <c r="K103" s="179"/>
      <c r="L103" s="187"/>
      <c r="M103" s="144"/>
      <c r="N103" s="188"/>
      <c r="O103" s="1"/>
      <c r="P103" s="331"/>
      <c r="Q103" s="244"/>
      <c r="R103" s="245"/>
      <c r="S103" s="246"/>
      <c r="T103" s="244"/>
      <c r="U103" s="245"/>
      <c r="V103" s="246"/>
      <c r="W103" s="244"/>
      <c r="X103" s="245"/>
      <c r="Y103" s="246"/>
      <c r="Z103" s="244"/>
      <c r="AA103" s="245"/>
      <c r="AB103" s="246"/>
      <c r="AC103" s="244"/>
      <c r="AD103" s="245"/>
      <c r="AE103" s="245"/>
      <c r="AF103" s="244"/>
      <c r="AG103" s="245"/>
      <c r="AH103" s="246"/>
      <c r="AI103" s="244"/>
      <c r="AJ103" s="245"/>
      <c r="AK103" s="246"/>
      <c r="AL103" s="244"/>
      <c r="AM103" s="245"/>
      <c r="AN103" s="246"/>
      <c r="AO103" s="244"/>
      <c r="AP103" s="245"/>
      <c r="AQ103" s="246"/>
      <c r="AR103" s="244"/>
      <c r="AS103" s="245"/>
      <c r="AT103" s="246"/>
      <c r="AU103" s="244"/>
      <c r="AV103" s="245"/>
      <c r="AW103" s="246"/>
      <c r="AX103" s="244"/>
      <c r="AY103" s="245"/>
      <c r="AZ103" s="246"/>
    </row>
    <row r="104" spans="1:52" ht="15.75" customHeight="1" thickBot="1" x14ac:dyDescent="0.4">
      <c r="A104" s="189">
        <v>2</v>
      </c>
      <c r="B104" s="684" t="s">
        <v>142</v>
      </c>
      <c r="C104" s="685"/>
      <c r="D104" s="685"/>
      <c r="E104" s="283"/>
      <c r="F104" s="190"/>
      <c r="G104" s="190"/>
      <c r="H104" s="191">
        <v>2</v>
      </c>
      <c r="I104" s="686" t="s">
        <v>142</v>
      </c>
      <c r="J104" s="685"/>
      <c r="K104" s="685"/>
      <c r="L104" s="687"/>
      <c r="M104" s="192"/>
      <c r="N104" s="193"/>
      <c r="O104" s="1"/>
      <c r="P104" s="332"/>
      <c r="Q104" s="248"/>
      <c r="R104" s="249"/>
      <c r="S104" s="251"/>
      <c r="T104" s="248"/>
      <c r="U104" s="249"/>
      <c r="V104" s="251"/>
      <c r="W104" s="248"/>
      <c r="X104" s="249"/>
      <c r="Y104" s="251"/>
      <c r="Z104" s="248"/>
      <c r="AA104" s="249"/>
      <c r="AB104" s="251"/>
      <c r="AC104" s="248"/>
      <c r="AD104" s="249"/>
      <c r="AE104" s="249"/>
      <c r="AF104" s="248"/>
      <c r="AG104" s="249"/>
      <c r="AH104" s="251"/>
      <c r="AI104" s="248"/>
      <c r="AJ104" s="249"/>
      <c r="AK104" s="251"/>
      <c r="AL104" s="248"/>
      <c r="AM104" s="249"/>
      <c r="AN104" s="251"/>
      <c r="AO104" s="248"/>
      <c r="AP104" s="249"/>
      <c r="AQ104" s="251"/>
      <c r="AR104" s="248"/>
      <c r="AS104" s="249"/>
      <c r="AT104" s="251"/>
      <c r="AU104" s="248"/>
      <c r="AV104" s="249"/>
      <c r="AW104" s="251"/>
      <c r="AX104" s="248"/>
      <c r="AY104" s="249"/>
      <c r="AZ104" s="251"/>
    </row>
    <row r="105" spans="1:52" ht="15.75" customHeight="1" x14ac:dyDescent="0.35">
      <c r="A105" s="367"/>
      <c r="B105" s="368"/>
      <c r="C105" s="368"/>
      <c r="D105" s="369"/>
      <c r="E105" s="284"/>
      <c r="F105" s="194"/>
      <c r="G105" s="194"/>
      <c r="H105" s="370"/>
      <c r="I105" s="160"/>
      <c r="J105" s="160"/>
      <c r="K105" s="1"/>
      <c r="L105" s="161"/>
      <c r="M105" s="1"/>
      <c r="N105" s="371"/>
      <c r="O105" s="1"/>
      <c r="P105" s="331"/>
      <c r="Q105" s="241"/>
      <c r="R105" s="242"/>
      <c r="S105" s="243"/>
      <c r="T105" s="241"/>
      <c r="U105" s="242"/>
      <c r="V105" s="243"/>
      <c r="W105" s="241"/>
      <c r="X105" s="242"/>
      <c r="Y105" s="243"/>
      <c r="Z105" s="241"/>
      <c r="AA105" s="242"/>
      <c r="AB105" s="243"/>
      <c r="AC105" s="241"/>
      <c r="AD105" s="242"/>
      <c r="AE105" s="242"/>
      <c r="AF105" s="241"/>
      <c r="AG105" s="242"/>
      <c r="AH105" s="243"/>
      <c r="AI105" s="241"/>
      <c r="AJ105" s="242"/>
      <c r="AK105" s="243"/>
      <c r="AL105" s="241"/>
      <c r="AM105" s="242"/>
      <c r="AN105" s="243"/>
      <c r="AO105" s="241"/>
      <c r="AP105" s="242"/>
      <c r="AQ105" s="243"/>
      <c r="AR105" s="241"/>
      <c r="AS105" s="242"/>
      <c r="AT105" s="243"/>
      <c r="AU105" s="241"/>
      <c r="AV105" s="242"/>
      <c r="AW105" s="243"/>
      <c r="AX105" s="241"/>
      <c r="AY105" s="242"/>
      <c r="AZ105" s="243"/>
    </row>
    <row r="106" spans="1:52" ht="15.75" customHeight="1" x14ac:dyDescent="0.35">
      <c r="A106" s="195" t="s">
        <v>143</v>
      </c>
      <c r="B106" s="196" t="s">
        <v>381</v>
      </c>
      <c r="C106" s="196"/>
      <c r="D106" s="197"/>
      <c r="E106" s="285"/>
      <c r="F106" s="190"/>
      <c r="G106" s="190"/>
      <c r="H106" s="26" t="s">
        <v>143</v>
      </c>
      <c r="I106" s="27" t="s">
        <v>381</v>
      </c>
      <c r="J106" s="27"/>
      <c r="K106" s="28"/>
      <c r="L106" s="120"/>
      <c r="M106" s="198"/>
      <c r="N106" s="199"/>
      <c r="O106" s="1"/>
      <c r="P106" s="332"/>
      <c r="Q106" s="241"/>
      <c r="R106" s="242"/>
      <c r="S106" s="243"/>
      <c r="T106" s="241"/>
      <c r="U106" s="242"/>
      <c r="V106" s="243"/>
      <c r="W106" s="241"/>
      <c r="X106" s="242"/>
      <c r="Y106" s="243"/>
      <c r="Z106" s="241"/>
      <c r="AA106" s="242"/>
      <c r="AB106" s="243"/>
      <c r="AC106" s="241"/>
      <c r="AD106" s="242"/>
      <c r="AE106" s="242"/>
      <c r="AF106" s="241"/>
      <c r="AG106" s="242"/>
      <c r="AH106" s="243"/>
      <c r="AI106" s="241"/>
      <c r="AJ106" s="242"/>
      <c r="AK106" s="243"/>
      <c r="AL106" s="241"/>
      <c r="AM106" s="242"/>
      <c r="AN106" s="243"/>
      <c r="AO106" s="241"/>
      <c r="AP106" s="242"/>
      <c r="AQ106" s="243"/>
      <c r="AR106" s="241"/>
      <c r="AS106" s="242"/>
      <c r="AT106" s="243"/>
      <c r="AU106" s="241"/>
      <c r="AV106" s="242"/>
      <c r="AW106" s="243"/>
      <c r="AX106" s="241"/>
      <c r="AY106" s="242"/>
      <c r="AZ106" s="243"/>
    </row>
    <row r="107" spans="1:52" ht="15.75" customHeight="1" x14ac:dyDescent="0.35">
      <c r="A107" s="372" t="s">
        <v>143</v>
      </c>
      <c r="B107" s="300" t="s">
        <v>381</v>
      </c>
      <c r="C107" s="300" t="s">
        <v>382</v>
      </c>
      <c r="D107" s="338">
        <v>7103</v>
      </c>
      <c r="E107" s="417">
        <v>9</v>
      </c>
      <c r="F107" s="200">
        <v>7.6582439999999989</v>
      </c>
      <c r="G107" s="200"/>
      <c r="H107" s="373" t="s">
        <v>143</v>
      </c>
      <c r="I107" s="374" t="s">
        <v>381</v>
      </c>
      <c r="J107" s="374" t="s">
        <v>382</v>
      </c>
      <c r="K107" s="347"/>
      <c r="L107" s="375"/>
      <c r="M107" s="376"/>
      <c r="N107" s="201" t="s">
        <v>383</v>
      </c>
      <c r="O107" s="1"/>
      <c r="P107" s="377" t="s">
        <v>384</v>
      </c>
      <c r="Q107" s="244">
        <v>2</v>
      </c>
      <c r="R107" s="245">
        <v>662</v>
      </c>
      <c r="S107" s="295">
        <v>5958</v>
      </c>
      <c r="T107" s="295"/>
      <c r="U107" s="295"/>
      <c r="V107" s="295"/>
      <c r="W107" s="295"/>
      <c r="X107" s="295"/>
      <c r="Y107" s="295"/>
      <c r="Z107" s="245">
        <v>5</v>
      </c>
      <c r="AA107" s="245">
        <v>1396</v>
      </c>
      <c r="AB107" s="295">
        <v>6258.75</v>
      </c>
      <c r="AC107" s="245">
        <v>6</v>
      </c>
      <c r="AD107" s="245">
        <v>4114</v>
      </c>
      <c r="AE107" s="295">
        <v>22158</v>
      </c>
      <c r="AF107" s="244">
        <v>13</v>
      </c>
      <c r="AG107" s="245">
        <v>6172</v>
      </c>
      <c r="AH107" s="296">
        <v>34374.75</v>
      </c>
      <c r="AI107" s="244"/>
      <c r="AJ107" s="245"/>
      <c r="AK107" s="296">
        <f>(S107/($E$107*4))*$G$109</f>
        <v>3766.78</v>
      </c>
      <c r="AL107" s="244"/>
      <c r="AM107" s="245"/>
      <c r="AN107" s="296">
        <f>(V107/($E$107*4))*$G$109</f>
        <v>0</v>
      </c>
      <c r="AO107" s="244"/>
      <c r="AP107" s="245"/>
      <c r="AQ107" s="296">
        <f>(Y107/($E$107*4))*$G$109</f>
        <v>0</v>
      </c>
      <c r="AR107" s="244"/>
      <c r="AS107" s="245"/>
      <c r="AT107" s="296">
        <f>(AB107/($E$107*4))*$G$109</f>
        <v>3956.9208333333336</v>
      </c>
      <c r="AU107" s="244"/>
      <c r="AV107" s="245"/>
      <c r="AW107" s="296">
        <f>(AE107/($E$107*4))*$G$109</f>
        <v>14008.78</v>
      </c>
      <c r="AX107" s="244"/>
      <c r="AY107" s="245"/>
      <c r="AZ107" s="296">
        <f>(AH107/($E$107*4))*$G$109</f>
        <v>21732.480833333335</v>
      </c>
    </row>
    <row r="108" spans="1:52" ht="15.75" customHeight="1" x14ac:dyDescent="0.35">
      <c r="A108" s="11" t="s">
        <v>153</v>
      </c>
      <c r="B108" s="12" t="s">
        <v>144</v>
      </c>
      <c r="C108" s="12"/>
      <c r="D108" s="13"/>
      <c r="E108" s="286"/>
      <c r="F108" s="190"/>
      <c r="G108" s="190"/>
      <c r="H108" s="26" t="s">
        <v>153</v>
      </c>
      <c r="I108" s="27" t="s">
        <v>144</v>
      </c>
      <c r="J108" s="27"/>
      <c r="K108" s="28"/>
      <c r="L108" s="120"/>
      <c r="M108" s="202"/>
      <c r="N108" s="203"/>
      <c r="O108" s="1"/>
      <c r="P108" s="332"/>
      <c r="Q108" s="248"/>
      <c r="R108" s="249"/>
      <c r="S108" s="251"/>
      <c r="T108" s="248"/>
      <c r="U108" s="249"/>
      <c r="V108" s="251"/>
      <c r="W108" s="248"/>
      <c r="X108" s="249"/>
      <c r="Y108" s="251"/>
      <c r="Z108" s="248"/>
      <c r="AA108" s="249"/>
      <c r="AB108" s="251"/>
      <c r="AC108" s="248"/>
      <c r="AD108" s="249"/>
      <c r="AE108" s="249"/>
      <c r="AF108" s="248"/>
      <c r="AG108" s="249"/>
      <c r="AH108" s="251"/>
      <c r="AI108" s="248"/>
      <c r="AJ108" s="249"/>
      <c r="AK108" s="251"/>
      <c r="AL108" s="248"/>
      <c r="AM108" s="249"/>
      <c r="AN108" s="251"/>
      <c r="AO108" s="248"/>
      <c r="AP108" s="249"/>
      <c r="AQ108" s="251"/>
      <c r="AR108" s="248"/>
      <c r="AS108" s="249"/>
      <c r="AT108" s="251"/>
      <c r="AU108" s="248"/>
      <c r="AV108" s="249"/>
      <c r="AW108" s="251"/>
      <c r="AX108" s="248"/>
      <c r="AY108" s="249"/>
      <c r="AZ108" s="251"/>
    </row>
    <row r="109" spans="1:52" ht="15.75" customHeight="1" x14ac:dyDescent="0.35">
      <c r="A109" s="400" t="s">
        <v>153</v>
      </c>
      <c r="B109" s="402" t="s">
        <v>144</v>
      </c>
      <c r="C109" s="402" t="s">
        <v>385</v>
      </c>
      <c r="D109" s="217">
        <v>2117</v>
      </c>
      <c r="E109" s="287">
        <v>29</v>
      </c>
      <c r="F109" s="378">
        <v>24.676563999999999</v>
      </c>
      <c r="G109" s="158">
        <v>22.76</v>
      </c>
      <c r="H109" s="395" t="s">
        <v>153</v>
      </c>
      <c r="I109" s="396" t="s">
        <v>144</v>
      </c>
      <c r="J109" s="396" t="s">
        <v>385</v>
      </c>
      <c r="K109" s="379" t="s">
        <v>234</v>
      </c>
      <c r="L109" s="380" t="s">
        <v>74</v>
      </c>
      <c r="M109" s="381" t="s">
        <v>234</v>
      </c>
      <c r="N109" s="382"/>
      <c r="O109" s="1"/>
      <c r="P109" s="331" t="s">
        <v>386</v>
      </c>
      <c r="Q109" s="241">
        <v>61</v>
      </c>
      <c r="R109" s="242">
        <v>6950</v>
      </c>
      <c r="S109" s="243">
        <v>201593.52</v>
      </c>
      <c r="T109" s="241">
        <v>18</v>
      </c>
      <c r="U109" s="242">
        <v>2547</v>
      </c>
      <c r="V109" s="243">
        <v>74646</v>
      </c>
      <c r="W109" s="241">
        <v>12</v>
      </c>
      <c r="X109" s="242">
        <v>1601</v>
      </c>
      <c r="Y109" s="243">
        <v>46429</v>
      </c>
      <c r="Z109" s="241">
        <v>147</v>
      </c>
      <c r="AA109" s="242">
        <v>15078</v>
      </c>
      <c r="AB109" s="243">
        <v>428848.08</v>
      </c>
      <c r="AC109" s="241">
        <v>138</v>
      </c>
      <c r="AD109" s="242">
        <v>23332</v>
      </c>
      <c r="AE109" s="242">
        <v>464145</v>
      </c>
      <c r="AF109" s="241">
        <v>376</v>
      </c>
      <c r="AG109" s="242">
        <v>49508</v>
      </c>
      <c r="AH109" s="243">
        <v>1215661.6000000001</v>
      </c>
      <c r="AI109" s="241"/>
      <c r="AJ109" s="242"/>
      <c r="AK109" s="243">
        <f>(S109/$E109)*$G109</f>
        <v>158216.15569655172</v>
      </c>
      <c r="AL109" s="241"/>
      <c r="AM109" s="242"/>
      <c r="AN109" s="243">
        <f>(V109/$E109)*$G109</f>
        <v>58584.240000000005</v>
      </c>
      <c r="AO109" s="241"/>
      <c r="AP109" s="242"/>
      <c r="AQ109" s="243">
        <f>(Y109/$E109)*$G109</f>
        <v>36438.76</v>
      </c>
      <c r="AR109" s="241"/>
      <c r="AS109" s="242"/>
      <c r="AT109" s="243">
        <f>(AB109/$E109)*$G109</f>
        <v>336571.80347586208</v>
      </c>
      <c r="AU109" s="241"/>
      <c r="AV109" s="242"/>
      <c r="AW109" s="243">
        <f>(AE109/$E109)*$G109</f>
        <v>364273.80000000005</v>
      </c>
      <c r="AX109" s="241"/>
      <c r="AY109" s="242"/>
      <c r="AZ109" s="243">
        <f>(AH109/$E109)*$G109</f>
        <v>954084.75917241396</v>
      </c>
    </row>
    <row r="110" spans="1:52" ht="15.75" customHeight="1" x14ac:dyDescent="0.35">
      <c r="A110" s="401"/>
      <c r="B110" s="403"/>
      <c r="C110" s="253" t="s">
        <v>387</v>
      </c>
      <c r="D110" s="252">
        <v>2103</v>
      </c>
      <c r="E110" s="288">
        <v>39</v>
      </c>
      <c r="F110" s="378">
        <v>33.185723999999993</v>
      </c>
      <c r="G110" s="158">
        <v>33.229999999999997</v>
      </c>
      <c r="H110" s="397"/>
      <c r="I110" s="393"/>
      <c r="J110" s="396" t="s">
        <v>387</v>
      </c>
      <c r="K110" s="379" t="s">
        <v>234</v>
      </c>
      <c r="L110" s="380" t="s">
        <v>74</v>
      </c>
      <c r="M110" s="378" t="s">
        <v>234</v>
      </c>
      <c r="N110" s="382"/>
      <c r="O110" s="1"/>
      <c r="P110" s="331" t="s">
        <v>388</v>
      </c>
      <c r="Q110" s="241">
        <v>109</v>
      </c>
      <c r="R110" s="242">
        <v>11247</v>
      </c>
      <c r="S110" s="243">
        <v>435369.86</v>
      </c>
      <c r="T110" s="241">
        <v>17</v>
      </c>
      <c r="U110" s="242">
        <v>2298</v>
      </c>
      <c r="V110" s="243">
        <v>89622</v>
      </c>
      <c r="W110" s="241">
        <v>14</v>
      </c>
      <c r="X110" s="242">
        <v>1410</v>
      </c>
      <c r="Y110" s="243">
        <v>54980</v>
      </c>
      <c r="Z110" s="241">
        <v>46</v>
      </c>
      <c r="AA110" s="242">
        <v>5821</v>
      </c>
      <c r="AB110" s="243">
        <v>217205.62</v>
      </c>
      <c r="AC110" s="241">
        <v>144</v>
      </c>
      <c r="AD110" s="242">
        <v>113330</v>
      </c>
      <c r="AE110" s="242">
        <v>823110.52</v>
      </c>
      <c r="AF110" s="241">
        <v>330</v>
      </c>
      <c r="AG110" s="242">
        <v>134106</v>
      </c>
      <c r="AH110" s="243">
        <v>1620288</v>
      </c>
      <c r="AI110" s="241"/>
      <c r="AJ110" s="242"/>
      <c r="AK110" s="243">
        <f>(S110/$E110)*$G110</f>
        <v>370957.44737948716</v>
      </c>
      <c r="AL110" s="241"/>
      <c r="AM110" s="242"/>
      <c r="AN110" s="243">
        <f>(V110/$E110)*$G110</f>
        <v>76362.539999999994</v>
      </c>
      <c r="AO110" s="241"/>
      <c r="AP110" s="242"/>
      <c r="AQ110" s="243">
        <f>(Y110/$E110)*$G110</f>
        <v>46845.779487179483</v>
      </c>
      <c r="AR110" s="241"/>
      <c r="AS110" s="242"/>
      <c r="AT110" s="243">
        <f>(AB110/$E110)*$G110</f>
        <v>185070.32698974357</v>
      </c>
      <c r="AU110" s="241"/>
      <c r="AV110" s="242"/>
      <c r="AW110" s="243">
        <f>(AE110/$E110)*$G110</f>
        <v>701332.37383589742</v>
      </c>
      <c r="AX110" s="241"/>
      <c r="AY110" s="242"/>
      <c r="AZ110" s="243">
        <f>(AH110/$E110)*$G110</f>
        <v>1380568.4676923077</v>
      </c>
    </row>
    <row r="111" spans="1:52" ht="18" customHeight="1" x14ac:dyDescent="0.35">
      <c r="A111" s="401"/>
      <c r="B111" s="403"/>
      <c r="C111" s="307" t="s">
        <v>151</v>
      </c>
      <c r="D111" s="252">
        <v>2120</v>
      </c>
      <c r="E111" s="288">
        <v>51</v>
      </c>
      <c r="F111" s="158">
        <v>43.396715999999991</v>
      </c>
      <c r="G111" s="158">
        <v>58.8</v>
      </c>
      <c r="H111" s="398"/>
      <c r="I111" s="399"/>
      <c r="J111" s="204" t="s">
        <v>151</v>
      </c>
      <c r="K111" s="126" t="s">
        <v>234</v>
      </c>
      <c r="L111" s="49" t="s">
        <v>74</v>
      </c>
      <c r="M111" s="205" t="s">
        <v>234</v>
      </c>
      <c r="N111" s="206"/>
      <c r="O111" s="1"/>
      <c r="P111" s="331" t="s">
        <v>389</v>
      </c>
      <c r="Q111" s="244">
        <v>10</v>
      </c>
      <c r="R111" s="245">
        <v>1579</v>
      </c>
      <c r="S111" s="246">
        <v>80529</v>
      </c>
      <c r="T111" s="244">
        <v>5</v>
      </c>
      <c r="U111" s="245">
        <v>622</v>
      </c>
      <c r="V111" s="246">
        <v>31722</v>
      </c>
      <c r="W111" s="244">
        <v>5</v>
      </c>
      <c r="X111" s="245">
        <v>554</v>
      </c>
      <c r="Y111" s="246">
        <v>28254</v>
      </c>
      <c r="Z111" s="244">
        <v>14</v>
      </c>
      <c r="AA111" s="245">
        <v>1525</v>
      </c>
      <c r="AB111" s="246">
        <v>77497.56</v>
      </c>
      <c r="AC111" s="244">
        <v>22</v>
      </c>
      <c r="AD111" s="245">
        <v>10586</v>
      </c>
      <c r="AE111" s="245">
        <v>149124</v>
      </c>
      <c r="AF111" s="244">
        <v>56</v>
      </c>
      <c r="AG111" s="245">
        <v>14866</v>
      </c>
      <c r="AH111" s="246">
        <v>367126.56</v>
      </c>
      <c r="AI111" s="244"/>
      <c r="AJ111" s="245"/>
      <c r="AK111" s="243">
        <f>(S111/$E111)*$G111</f>
        <v>92845.2</v>
      </c>
      <c r="AL111" s="244"/>
      <c r="AM111" s="245"/>
      <c r="AN111" s="243">
        <f>(V111/$E111)*$G111</f>
        <v>36573.599999999999</v>
      </c>
      <c r="AO111" s="244"/>
      <c r="AP111" s="245"/>
      <c r="AQ111" s="243">
        <f>(Y111/$E111)*$G111</f>
        <v>32575.199999999997</v>
      </c>
      <c r="AR111" s="244"/>
      <c r="AS111" s="245"/>
      <c r="AT111" s="243">
        <f>(AB111/$E111)*$G111</f>
        <v>89350.127999999997</v>
      </c>
      <c r="AU111" s="244"/>
      <c r="AV111" s="245"/>
      <c r="AW111" s="243">
        <f>(AE111/$E111)*$G111</f>
        <v>171931.19999999998</v>
      </c>
      <c r="AX111" s="244"/>
      <c r="AY111" s="245"/>
      <c r="AZ111" s="243">
        <f>(AH111/$E111)*$G111</f>
        <v>423275.32799999998</v>
      </c>
    </row>
    <row r="112" spans="1:52" ht="15.75" customHeight="1" x14ac:dyDescent="0.35">
      <c r="A112" s="100" t="s">
        <v>161</v>
      </c>
      <c r="B112" s="101" t="s">
        <v>154</v>
      </c>
      <c r="C112" s="207"/>
      <c r="D112" s="102"/>
      <c r="E112" s="283"/>
      <c r="F112" s="190"/>
      <c r="G112" s="190"/>
      <c r="H112" s="208" t="s">
        <v>161</v>
      </c>
      <c r="I112" s="77" t="s">
        <v>154</v>
      </c>
      <c r="J112" s="86"/>
      <c r="K112" s="78"/>
      <c r="L112" s="209"/>
      <c r="M112" s="210"/>
      <c r="N112" s="211"/>
      <c r="O112" s="1"/>
      <c r="P112" s="332"/>
      <c r="Q112" s="248"/>
      <c r="R112" s="249"/>
      <c r="S112" s="251"/>
      <c r="T112" s="248"/>
      <c r="U112" s="249"/>
      <c r="V112" s="251"/>
      <c r="W112" s="248"/>
      <c r="X112" s="249"/>
      <c r="Y112" s="251"/>
      <c r="Z112" s="248"/>
      <c r="AA112" s="249"/>
      <c r="AB112" s="251"/>
      <c r="AC112" s="248"/>
      <c r="AD112" s="249"/>
      <c r="AE112" s="249"/>
      <c r="AF112" s="248"/>
      <c r="AG112" s="249"/>
      <c r="AH112" s="251"/>
      <c r="AI112" s="248"/>
      <c r="AJ112" s="249"/>
      <c r="AK112" s="251"/>
      <c r="AL112" s="248"/>
      <c r="AM112" s="249"/>
      <c r="AN112" s="251"/>
      <c r="AO112" s="248"/>
      <c r="AP112" s="249"/>
      <c r="AQ112" s="251"/>
      <c r="AR112" s="248"/>
      <c r="AS112" s="249"/>
      <c r="AT112" s="251"/>
      <c r="AU112" s="248"/>
      <c r="AV112" s="249"/>
      <c r="AW112" s="251"/>
      <c r="AX112" s="248"/>
      <c r="AY112" s="249"/>
      <c r="AZ112" s="251"/>
    </row>
    <row r="113" spans="1:52" ht="15.75" customHeight="1" x14ac:dyDescent="0.35">
      <c r="A113" s="395" t="s">
        <v>161</v>
      </c>
      <c r="B113" s="239" t="s">
        <v>154</v>
      </c>
      <c r="C113" s="396" t="s">
        <v>155</v>
      </c>
      <c r="D113" s="212">
        <v>2116</v>
      </c>
      <c r="E113">
        <v>41</v>
      </c>
      <c r="F113" s="378">
        <v>34.887555999999996</v>
      </c>
      <c r="G113" s="57">
        <v>55.8</v>
      </c>
      <c r="H113" s="400" t="s">
        <v>161</v>
      </c>
      <c r="I113" s="236" t="s">
        <v>154</v>
      </c>
      <c r="J113" s="396" t="s">
        <v>155</v>
      </c>
      <c r="K113" s="383" t="s">
        <v>235</v>
      </c>
      <c r="L113" s="384" t="s">
        <v>63</v>
      </c>
      <c r="M113" s="385" t="s">
        <v>235</v>
      </c>
      <c r="N113" s="238"/>
      <c r="O113" s="1"/>
      <c r="P113" s="331" t="s">
        <v>390</v>
      </c>
      <c r="Q113" s="241">
        <v>88</v>
      </c>
      <c r="R113" s="242">
        <v>136393.5</v>
      </c>
      <c r="S113" s="243">
        <v>253334.78</v>
      </c>
      <c r="T113" s="241">
        <v>13</v>
      </c>
      <c r="U113" s="242">
        <v>22815.5</v>
      </c>
      <c r="V113" s="243">
        <v>17941.8</v>
      </c>
      <c r="W113" s="241">
        <v>13</v>
      </c>
      <c r="X113" s="242">
        <v>35798</v>
      </c>
      <c r="Y113" s="243">
        <v>24446.240000000002</v>
      </c>
      <c r="Z113" s="241">
        <v>142</v>
      </c>
      <c r="AA113" s="242">
        <v>350372.07</v>
      </c>
      <c r="AB113" s="243">
        <v>306884.32</v>
      </c>
      <c r="AC113" s="241">
        <v>76</v>
      </c>
      <c r="AD113" s="242">
        <v>174847.58</v>
      </c>
      <c r="AE113" s="242">
        <v>155879.38</v>
      </c>
      <c r="AF113" s="241">
        <v>332</v>
      </c>
      <c r="AG113" s="242">
        <v>720226.65</v>
      </c>
      <c r="AH113" s="243">
        <v>758486.52</v>
      </c>
      <c r="AI113" s="241"/>
      <c r="AJ113" s="242"/>
      <c r="AK113" s="243">
        <v>312060.41337485024</v>
      </c>
      <c r="AL113" s="241"/>
      <c r="AM113" s="242"/>
      <c r="AN113" s="243">
        <v>22100.895600236523</v>
      </c>
      <c r="AO113" s="241"/>
      <c r="AP113" s="242"/>
      <c r="AQ113" s="243">
        <v>30113.132353405239</v>
      </c>
      <c r="AR113" s="241"/>
      <c r="AS113" s="242"/>
      <c r="AT113" s="243">
        <v>378023.29296222108</v>
      </c>
      <c r="AU113" s="241"/>
      <c r="AV113" s="242"/>
      <c r="AW113" s="243">
        <v>192013.83939234621</v>
      </c>
      <c r="AX113" s="241"/>
      <c r="AY113" s="242"/>
      <c r="AZ113" s="243">
        <v>934311.57368305931</v>
      </c>
    </row>
    <row r="114" spans="1:52" ht="15.75" customHeight="1" x14ac:dyDescent="0.35">
      <c r="A114" s="397"/>
      <c r="B114" s="406"/>
      <c r="C114" s="302" t="s">
        <v>157</v>
      </c>
      <c r="D114" s="386">
        <v>2118</v>
      </c>
      <c r="E114">
        <v>56</v>
      </c>
      <c r="F114" s="378">
        <v>47.651295999999995</v>
      </c>
      <c r="G114" s="57">
        <v>59.15</v>
      </c>
      <c r="H114" s="401"/>
      <c r="I114" s="404"/>
      <c r="J114" s="257" t="s">
        <v>157</v>
      </c>
      <c r="K114" s="387" t="s">
        <v>235</v>
      </c>
      <c r="L114" s="258" t="s">
        <v>63</v>
      </c>
      <c r="M114" s="255" t="s">
        <v>235</v>
      </c>
      <c r="N114" s="237"/>
      <c r="O114" s="1"/>
      <c r="P114" s="331"/>
      <c r="Q114" s="241">
        <v>156</v>
      </c>
      <c r="R114" s="242"/>
      <c r="S114" s="243">
        <v>392283.93</v>
      </c>
      <c r="T114" s="241">
        <v>79</v>
      </c>
      <c r="U114" s="242"/>
      <c r="V114" s="243">
        <v>163679.72</v>
      </c>
      <c r="W114" s="241">
        <v>78</v>
      </c>
      <c r="X114" s="242"/>
      <c r="Y114" s="243">
        <v>212264.73</v>
      </c>
      <c r="Z114" s="241">
        <v>249</v>
      </c>
      <c r="AA114" s="242"/>
      <c r="AB114" s="243">
        <v>1070753.6499999999</v>
      </c>
      <c r="AC114" s="241">
        <v>546</v>
      </c>
      <c r="AD114" s="242"/>
      <c r="AE114" s="242">
        <v>1526983.73</v>
      </c>
      <c r="AF114" s="241">
        <v>1105</v>
      </c>
      <c r="AG114" s="242"/>
      <c r="AH114" s="243">
        <v>2986230.8899999997</v>
      </c>
      <c r="AI114" s="241"/>
      <c r="AJ114" s="242"/>
      <c r="AK114" s="243">
        <v>375025.46577160264</v>
      </c>
      <c r="AL114" s="241"/>
      <c r="AM114" s="242"/>
      <c r="AN114" s="243">
        <v>156478.65878769365</v>
      </c>
      <c r="AO114" s="241"/>
      <c r="AP114" s="242"/>
      <c r="AQ114" s="243">
        <v>202926.17960448566</v>
      </c>
      <c r="AR114" s="241"/>
      <c r="AS114" s="242"/>
      <c r="AT114" s="243">
        <v>1023646.0267895592</v>
      </c>
      <c r="AU114" s="241"/>
      <c r="AV114" s="242"/>
      <c r="AW114" s="243">
        <v>1459804.3426579037</v>
      </c>
      <c r="AX114" s="241"/>
      <c r="AY114" s="242"/>
      <c r="AZ114" s="243">
        <v>2854852.1740969541</v>
      </c>
    </row>
    <row r="115" spans="1:52" ht="15.75" customHeight="1" x14ac:dyDescent="0.35">
      <c r="A115" s="397"/>
      <c r="B115" s="406"/>
      <c r="C115" s="396" t="s">
        <v>159</v>
      </c>
      <c r="D115" s="259">
        <v>2121</v>
      </c>
      <c r="E115">
        <v>71</v>
      </c>
      <c r="F115" s="378">
        <v>60.415035999999994</v>
      </c>
      <c r="G115" s="57">
        <v>66.27</v>
      </c>
      <c r="H115" s="401"/>
      <c r="I115" s="404"/>
      <c r="J115" s="253" t="s">
        <v>159</v>
      </c>
      <c r="K115" s="256" t="s">
        <v>234</v>
      </c>
      <c r="L115" s="254" t="s">
        <v>63</v>
      </c>
      <c r="M115" s="255" t="s">
        <v>235</v>
      </c>
      <c r="N115" s="237"/>
      <c r="O115" s="1"/>
      <c r="P115" s="331" t="s">
        <v>391</v>
      </c>
      <c r="Q115" s="244">
        <v>27</v>
      </c>
      <c r="R115" s="245">
        <v>10531.039999999999</v>
      </c>
      <c r="S115" s="246">
        <v>66675.039999999994</v>
      </c>
      <c r="T115" s="244">
        <v>4</v>
      </c>
      <c r="U115" s="245">
        <v>5611.25</v>
      </c>
      <c r="V115" s="246">
        <v>12992.35</v>
      </c>
      <c r="W115" s="244">
        <v>9</v>
      </c>
      <c r="X115" s="245">
        <v>11197.36</v>
      </c>
      <c r="Y115" s="246">
        <v>24031.26</v>
      </c>
      <c r="Z115" s="244">
        <v>42</v>
      </c>
      <c r="AA115" s="245">
        <v>32745.91</v>
      </c>
      <c r="AB115" s="246">
        <v>190249.69</v>
      </c>
      <c r="AC115" s="244">
        <v>76</v>
      </c>
      <c r="AD115" s="245">
        <v>56749.14</v>
      </c>
      <c r="AE115" s="245">
        <v>297563.61</v>
      </c>
      <c r="AF115" s="244">
        <v>157</v>
      </c>
      <c r="AG115" s="245">
        <v>116834.7</v>
      </c>
      <c r="AH115" s="246">
        <v>591511.94999999995</v>
      </c>
      <c r="AI115" s="244"/>
      <c r="AJ115" s="245"/>
      <c r="AK115" s="243">
        <v>56326.845045994691</v>
      </c>
      <c r="AL115" s="244"/>
      <c r="AM115" s="245"/>
      <c r="AN115" s="243">
        <v>10975.892706376017</v>
      </c>
      <c r="AO115" s="244"/>
      <c r="AP115" s="245"/>
      <c r="AQ115" s="243">
        <v>20301.52600253424</v>
      </c>
      <c r="AR115" s="244"/>
      <c r="AS115" s="245"/>
      <c r="AT115" s="243">
        <v>160722.28541113026</v>
      </c>
      <c r="AU115" s="244"/>
      <c r="AV115" s="245"/>
      <c r="AW115" s="243">
        <v>251380.71685891447</v>
      </c>
      <c r="AX115" s="244"/>
      <c r="AY115" s="245"/>
      <c r="AZ115" s="243">
        <v>499707.26602494967</v>
      </c>
    </row>
    <row r="116" spans="1:52" ht="15.75" customHeight="1" x14ac:dyDescent="0.35">
      <c r="A116" s="213" t="s">
        <v>166</v>
      </c>
      <c r="B116" s="275" t="s">
        <v>162</v>
      </c>
      <c r="C116" s="388"/>
      <c r="D116" s="102"/>
      <c r="E116" s="283"/>
      <c r="F116" s="190"/>
      <c r="G116" s="190"/>
      <c r="H116" s="208" t="s">
        <v>166</v>
      </c>
      <c r="I116" s="77" t="s">
        <v>162</v>
      </c>
      <c r="J116" s="77"/>
      <c r="K116" s="78"/>
      <c r="L116" s="209"/>
      <c r="M116" s="210"/>
      <c r="N116" s="211"/>
      <c r="O116" s="1"/>
      <c r="P116" s="389"/>
      <c r="Q116" s="248"/>
      <c r="R116" s="249"/>
      <c r="S116" s="251"/>
      <c r="T116" s="248"/>
      <c r="U116" s="249"/>
      <c r="V116" s="251"/>
      <c r="W116" s="248"/>
      <c r="X116" s="249"/>
      <c r="Y116" s="251"/>
      <c r="Z116" s="248"/>
      <c r="AA116" s="249"/>
      <c r="AB116" s="251"/>
      <c r="AC116" s="248"/>
      <c r="AD116" s="249"/>
      <c r="AE116" s="249"/>
      <c r="AF116" s="248"/>
      <c r="AG116" s="249"/>
      <c r="AH116" s="251"/>
      <c r="AI116" s="248"/>
      <c r="AJ116" s="249"/>
      <c r="AK116" s="251"/>
      <c r="AL116" s="248"/>
      <c r="AM116" s="249"/>
      <c r="AN116" s="251"/>
      <c r="AO116" s="248"/>
      <c r="AP116" s="249"/>
      <c r="AQ116" s="251"/>
      <c r="AR116" s="248"/>
      <c r="AS116" s="249"/>
      <c r="AT116" s="251"/>
      <c r="AU116" s="248"/>
      <c r="AV116" s="249"/>
      <c r="AW116" s="251"/>
      <c r="AX116" s="248"/>
      <c r="AY116" s="249"/>
      <c r="AZ116" s="251"/>
    </row>
    <row r="117" spans="1:52" ht="15.75" customHeight="1" x14ac:dyDescent="0.35">
      <c r="A117" s="214" t="s">
        <v>166</v>
      </c>
      <c r="B117" s="215" t="s">
        <v>163</v>
      </c>
      <c r="C117" s="390" t="s">
        <v>392</v>
      </c>
      <c r="D117" s="383">
        <v>4102</v>
      </c>
      <c r="E117" s="271">
        <v>108.44</v>
      </c>
      <c r="F117" s="57">
        <v>92.278251999999995</v>
      </c>
      <c r="G117" s="57">
        <v>197.52</v>
      </c>
      <c r="H117" s="216" t="s">
        <v>166</v>
      </c>
      <c r="I117" s="402" t="s">
        <v>163</v>
      </c>
      <c r="J117" s="402" t="s">
        <v>392</v>
      </c>
      <c r="K117" s="217" t="s">
        <v>235</v>
      </c>
      <c r="L117" s="218" t="s">
        <v>27</v>
      </c>
      <c r="M117" s="219" t="s">
        <v>235</v>
      </c>
      <c r="N117" s="220"/>
      <c r="O117" s="1"/>
      <c r="P117" s="331" t="s">
        <v>393</v>
      </c>
      <c r="Q117" s="244">
        <v>4</v>
      </c>
      <c r="R117" s="245">
        <v>252</v>
      </c>
      <c r="S117" s="246">
        <v>25058.76</v>
      </c>
      <c r="T117" s="245"/>
      <c r="U117" s="245"/>
      <c r="V117" s="245"/>
      <c r="W117" s="244">
        <v>1</v>
      </c>
      <c r="X117" s="245">
        <v>8</v>
      </c>
      <c r="Y117" s="246">
        <v>867.52</v>
      </c>
      <c r="Z117" s="244">
        <v>2</v>
      </c>
      <c r="AA117" s="245">
        <v>58</v>
      </c>
      <c r="AB117" s="246">
        <v>6289.52</v>
      </c>
      <c r="AC117" s="244">
        <v>6</v>
      </c>
      <c r="AD117" s="245">
        <v>15756</v>
      </c>
      <c r="AE117" s="245">
        <v>17475.04</v>
      </c>
      <c r="AF117" s="244">
        <v>13</v>
      </c>
      <c r="AG117" s="245">
        <v>16074</v>
      </c>
      <c r="AH117" s="246">
        <v>49690.84</v>
      </c>
      <c r="AI117" s="244"/>
      <c r="AJ117" s="245"/>
      <c r="AK117" s="246">
        <f>S117/$E$117*$G$117</f>
        <v>45643.731789007747</v>
      </c>
      <c r="AL117" s="244"/>
      <c r="AM117" s="245"/>
      <c r="AN117" s="246">
        <f>V117/$E$117*$G$117</f>
        <v>0</v>
      </c>
      <c r="AO117" s="244"/>
      <c r="AP117" s="245"/>
      <c r="AQ117" s="246">
        <f>Y117/$E$117*$G$117</f>
        <v>1580.16</v>
      </c>
      <c r="AR117" s="244"/>
      <c r="AS117" s="245"/>
      <c r="AT117" s="246">
        <f>AB117/$E$117*$G$117</f>
        <v>11456.160000000002</v>
      </c>
      <c r="AU117" s="244"/>
      <c r="AV117" s="245"/>
      <c r="AW117" s="246">
        <f>AE117/$E$117*$G$117</f>
        <v>31830.227783105871</v>
      </c>
      <c r="AX117" s="244"/>
      <c r="AY117" s="245"/>
      <c r="AZ117" s="246">
        <f>AH117/$E$117*$G$117</f>
        <v>90510.279572113621</v>
      </c>
    </row>
    <row r="118" spans="1:52" ht="15.75" customHeight="1" x14ac:dyDescent="0.35">
      <c r="A118" s="221" t="s">
        <v>394</v>
      </c>
      <c r="B118" s="222" t="s">
        <v>167</v>
      </c>
      <c r="C118" s="222"/>
      <c r="D118" s="38"/>
      <c r="E118" s="286"/>
      <c r="F118" s="190"/>
      <c r="G118" s="190"/>
      <c r="H118" s="129" t="s">
        <v>394</v>
      </c>
      <c r="I118" s="86" t="s">
        <v>167</v>
      </c>
      <c r="J118" s="86"/>
      <c r="K118" s="87"/>
      <c r="L118" s="88"/>
      <c r="M118" s="223"/>
      <c r="N118" s="224"/>
      <c r="O118" s="1"/>
      <c r="P118" s="331"/>
      <c r="Q118" s="241"/>
      <c r="R118" s="242"/>
      <c r="S118" s="243"/>
      <c r="T118" s="241"/>
      <c r="U118" s="242"/>
      <c r="V118" s="243"/>
      <c r="W118" s="241"/>
      <c r="X118" s="242"/>
      <c r="Y118" s="243"/>
      <c r="Z118" s="241"/>
      <c r="AA118" s="242"/>
      <c r="AB118" s="243"/>
      <c r="AC118" s="241"/>
      <c r="AD118" s="242"/>
      <c r="AE118" s="242"/>
      <c r="AF118" s="241"/>
      <c r="AG118" s="242"/>
      <c r="AH118" s="243"/>
      <c r="AI118" s="241"/>
      <c r="AJ118" s="242"/>
      <c r="AK118" s="243"/>
      <c r="AL118" s="241"/>
      <c r="AM118" s="242"/>
      <c r="AN118" s="243"/>
      <c r="AO118" s="241"/>
      <c r="AP118" s="242"/>
      <c r="AQ118" s="243"/>
      <c r="AR118" s="241"/>
      <c r="AS118" s="242"/>
      <c r="AT118" s="243"/>
      <c r="AU118" s="241"/>
      <c r="AV118" s="242"/>
      <c r="AW118" s="243"/>
      <c r="AX118" s="241"/>
      <c r="AY118" s="242"/>
      <c r="AZ118" s="243"/>
    </row>
    <row r="119" spans="1:52" ht="15.75" customHeight="1" x14ac:dyDescent="0.35">
      <c r="A119" s="688" t="s">
        <v>394</v>
      </c>
      <c r="B119" s="690" t="s">
        <v>167</v>
      </c>
      <c r="C119" s="92" t="s">
        <v>168</v>
      </c>
      <c r="D119" s="124">
        <v>8104</v>
      </c>
      <c r="E119" s="276">
        <v>20.59</v>
      </c>
      <c r="F119" s="158" t="s">
        <v>395</v>
      </c>
      <c r="G119" s="158" t="s">
        <v>396</v>
      </c>
      <c r="H119" s="692" t="s">
        <v>394</v>
      </c>
      <c r="I119" s="690" t="s">
        <v>167</v>
      </c>
      <c r="J119" s="92" t="s">
        <v>168</v>
      </c>
      <c r="K119" s="126" t="s">
        <v>234</v>
      </c>
      <c r="L119" s="49" t="s">
        <v>397</v>
      </c>
      <c r="M119" s="127" t="s">
        <v>234</v>
      </c>
      <c r="N119" s="225"/>
      <c r="O119" s="1"/>
      <c r="P119" s="332"/>
      <c r="Q119" s="241"/>
      <c r="R119" s="242"/>
      <c r="S119" s="243"/>
      <c r="T119" s="241"/>
      <c r="U119" s="242"/>
      <c r="V119" s="243"/>
      <c r="W119" s="241"/>
      <c r="X119" s="242"/>
      <c r="Y119" s="243"/>
      <c r="Z119" s="241"/>
      <c r="AA119" s="242"/>
      <c r="AB119" s="243"/>
      <c r="AC119" s="241"/>
      <c r="AD119" s="242"/>
      <c r="AE119" s="242"/>
      <c r="AF119" s="241"/>
      <c r="AG119" s="242"/>
      <c r="AH119" s="243"/>
      <c r="AI119" s="241"/>
      <c r="AJ119" s="242"/>
      <c r="AK119" s="243"/>
      <c r="AL119" s="241"/>
      <c r="AM119" s="242"/>
      <c r="AN119" s="243"/>
      <c r="AO119" s="241"/>
      <c r="AP119" s="242"/>
      <c r="AQ119" s="243"/>
      <c r="AR119" s="241"/>
      <c r="AS119" s="242"/>
      <c r="AT119" s="243"/>
      <c r="AU119" s="241"/>
      <c r="AV119" s="242"/>
      <c r="AW119" s="243"/>
      <c r="AX119" s="241"/>
      <c r="AY119" s="242"/>
      <c r="AZ119" s="243"/>
    </row>
    <row r="120" spans="1:52" ht="15.75" customHeight="1" thickBot="1" x14ac:dyDescent="0.4">
      <c r="A120" s="689"/>
      <c r="B120" s="691"/>
      <c r="C120" s="226" t="s">
        <v>170</v>
      </c>
      <c r="D120" s="227">
        <v>8103</v>
      </c>
      <c r="E120" s="282">
        <v>11.15</v>
      </c>
      <c r="F120" s="158" t="s">
        <v>395</v>
      </c>
      <c r="G120" s="158" t="s">
        <v>396</v>
      </c>
      <c r="H120" s="689"/>
      <c r="I120" s="691"/>
      <c r="J120" s="226" t="s">
        <v>170</v>
      </c>
      <c r="K120" s="228" t="s">
        <v>234</v>
      </c>
      <c r="L120" s="229" t="s">
        <v>397</v>
      </c>
      <c r="M120" s="230" t="s">
        <v>234</v>
      </c>
      <c r="N120" s="231"/>
      <c r="O120" s="1"/>
      <c r="P120" s="331" t="s">
        <v>398</v>
      </c>
      <c r="Q120" s="241"/>
      <c r="R120" s="242"/>
      <c r="S120" s="243"/>
      <c r="T120" s="241"/>
      <c r="U120" s="242"/>
      <c r="V120" s="243"/>
      <c r="W120" s="241"/>
      <c r="X120" s="242"/>
      <c r="Y120" s="243"/>
      <c r="Z120" s="241"/>
      <c r="AA120" s="242"/>
      <c r="AB120" s="243"/>
      <c r="AC120" s="241"/>
      <c r="AD120" s="242"/>
      <c r="AE120" s="242"/>
      <c r="AF120" s="241"/>
      <c r="AG120" s="242"/>
      <c r="AH120" s="243"/>
      <c r="AI120" s="241"/>
      <c r="AJ120" s="242"/>
      <c r="AK120" s="243"/>
      <c r="AL120" s="241"/>
      <c r="AM120" s="242"/>
      <c r="AN120" s="243"/>
      <c r="AO120" s="241"/>
      <c r="AP120" s="242"/>
      <c r="AQ120" s="243"/>
      <c r="AR120" s="241"/>
      <c r="AS120" s="242"/>
      <c r="AT120" s="243"/>
      <c r="AU120" s="241"/>
      <c r="AV120" s="242"/>
      <c r="AW120" s="243"/>
      <c r="AX120" s="241"/>
      <c r="AY120" s="242"/>
      <c r="AZ120" s="243"/>
    </row>
    <row r="121" spans="1:52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60"/>
      <c r="K121" s="1"/>
      <c r="L121" s="1"/>
      <c r="M121" s="1"/>
      <c r="O121" s="1"/>
      <c r="P121" s="332"/>
      <c r="Q121" s="244"/>
      <c r="R121" s="245"/>
      <c r="S121" s="246"/>
      <c r="T121" s="244"/>
      <c r="U121" s="245"/>
      <c r="V121" s="246"/>
      <c r="W121" s="244"/>
      <c r="X121" s="245"/>
      <c r="Y121" s="246"/>
      <c r="Z121" s="244"/>
      <c r="AA121" s="245"/>
      <c r="AB121" s="246"/>
      <c r="AC121" s="244"/>
      <c r="AD121" s="245"/>
      <c r="AE121" s="245"/>
      <c r="AF121" s="244"/>
      <c r="AG121" s="245"/>
      <c r="AH121" s="246"/>
      <c r="AI121" s="244"/>
      <c r="AJ121" s="245"/>
      <c r="AK121" s="246"/>
      <c r="AL121" s="244"/>
      <c r="AM121" s="245"/>
      <c r="AN121" s="246"/>
      <c r="AO121" s="244"/>
      <c r="AP121" s="245"/>
      <c r="AQ121" s="246"/>
      <c r="AR121" s="244"/>
      <c r="AS121" s="245"/>
      <c r="AT121" s="246"/>
      <c r="AU121" s="244"/>
      <c r="AV121" s="245"/>
      <c r="AW121" s="246"/>
      <c r="AX121" s="244"/>
      <c r="AY121" s="245"/>
      <c r="AZ121" s="246"/>
    </row>
    <row r="122" spans="1:52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31" t="s">
        <v>399</v>
      </c>
    </row>
    <row r="123" spans="1:52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31" t="s">
        <v>400</v>
      </c>
    </row>
    <row r="124" spans="1:52" ht="1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S124">
        <f>SUM(S8:S123)</f>
        <v>5414232.0797588602</v>
      </c>
      <c r="V124">
        <f>SUM(V8:V123)</f>
        <v>1638602.84</v>
      </c>
      <c r="Y124">
        <f>SUM(Y8:Y123)</f>
        <v>1819639.8800000001</v>
      </c>
      <c r="AB124">
        <f>SUM(AB8:AB123)</f>
        <v>8773287.5599999987</v>
      </c>
      <c r="AE124">
        <f>SUM(AE8:AE123)</f>
        <v>9848727.9999999981</v>
      </c>
      <c r="AH124">
        <f>SUM(AH8:AH123)</f>
        <v>27207371.07</v>
      </c>
    </row>
    <row r="125" spans="1:52" ht="15" customHeight="1" x14ac:dyDescent="0.35">
      <c r="A125" s="1"/>
      <c r="B125" s="1"/>
      <c r="C125" s="1"/>
      <c r="D125" s="1"/>
      <c r="E125" s="1"/>
      <c r="F125" s="160"/>
      <c r="G125" s="160"/>
      <c r="H125" s="160"/>
      <c r="I125" s="160"/>
      <c r="J125" s="1"/>
      <c r="K125" s="1"/>
      <c r="L125" s="1"/>
      <c r="M125" s="1"/>
      <c r="N125" s="1"/>
      <c r="O125" s="1"/>
      <c r="P125" s="1"/>
    </row>
    <row r="126" spans="1:52" ht="1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52" ht="1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52" ht="1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1:16" ht="15.75" customHeight="1" x14ac:dyDescent="0.35">
      <c r="O1001" s="1"/>
      <c r="P1001" s="1"/>
    </row>
    <row r="1002" spans="1:16" ht="15.75" customHeight="1" x14ac:dyDescent="0.35">
      <c r="O1002" s="1"/>
      <c r="P1002" s="1"/>
    </row>
    <row r="1003" spans="1:16" ht="15.75" customHeight="1" x14ac:dyDescent="0.35">
      <c r="O1003" s="1"/>
      <c r="P1003" s="1"/>
    </row>
  </sheetData>
  <mergeCells count="74">
    <mergeCell ref="A2:C3"/>
    <mergeCell ref="B8:D8"/>
    <mergeCell ref="I8:L8"/>
    <mergeCell ref="A10:A11"/>
    <mergeCell ref="B10:B11"/>
    <mergeCell ref="H10:H11"/>
    <mergeCell ref="I10:I11"/>
    <mergeCell ref="J10:L11"/>
    <mergeCell ref="N10:N11"/>
    <mergeCell ref="J12:L12"/>
    <mergeCell ref="A13:A17"/>
    <mergeCell ref="B13:B17"/>
    <mergeCell ref="H13:H18"/>
    <mergeCell ref="I13:I18"/>
    <mergeCell ref="A20:A41"/>
    <mergeCell ref="H20:H41"/>
    <mergeCell ref="B21:B22"/>
    <mergeCell ref="I21:I22"/>
    <mergeCell ref="B23:B24"/>
    <mergeCell ref="I23:I24"/>
    <mergeCell ref="A43:A45"/>
    <mergeCell ref="B43:B45"/>
    <mergeCell ref="H43:H45"/>
    <mergeCell ref="I43:I45"/>
    <mergeCell ref="A47:A50"/>
    <mergeCell ref="B47:B50"/>
    <mergeCell ref="H47:H54"/>
    <mergeCell ref="I47:I51"/>
    <mergeCell ref="A51:C54"/>
    <mergeCell ref="I52:I54"/>
    <mergeCell ref="A56:A58"/>
    <mergeCell ref="B56:B58"/>
    <mergeCell ref="H56:H58"/>
    <mergeCell ref="I56:I58"/>
    <mergeCell ref="A59:C64"/>
    <mergeCell ref="H59:H64"/>
    <mergeCell ref="I59:I60"/>
    <mergeCell ref="I61:I64"/>
    <mergeCell ref="I77:I81"/>
    <mergeCell ref="A66:A70"/>
    <mergeCell ref="B66:B70"/>
    <mergeCell ref="H66:H70"/>
    <mergeCell ref="I66:I70"/>
    <mergeCell ref="A71:C72"/>
    <mergeCell ref="H71:H72"/>
    <mergeCell ref="I71:I72"/>
    <mergeCell ref="A74:A75"/>
    <mergeCell ref="B74:B75"/>
    <mergeCell ref="A77:A81"/>
    <mergeCell ref="B77:B81"/>
    <mergeCell ref="H77:H81"/>
    <mergeCell ref="A86:A88"/>
    <mergeCell ref="B86:B88"/>
    <mergeCell ref="H86:H88"/>
    <mergeCell ref="I86:I88"/>
    <mergeCell ref="A90:A93"/>
    <mergeCell ref="B90:B93"/>
    <mergeCell ref="C90:C93"/>
    <mergeCell ref="D90:D93"/>
    <mergeCell ref="F90:F93"/>
    <mergeCell ref="I90:I92"/>
    <mergeCell ref="H91:H92"/>
    <mergeCell ref="A95:A97"/>
    <mergeCell ref="B95:B97"/>
    <mergeCell ref="H95:H97"/>
    <mergeCell ref="I95:I97"/>
    <mergeCell ref="A99:A100"/>
    <mergeCell ref="B99:B100"/>
    <mergeCell ref="B104:D104"/>
    <mergeCell ref="I104:L104"/>
    <mergeCell ref="A119:A120"/>
    <mergeCell ref="B119:B120"/>
    <mergeCell ref="H119:H120"/>
    <mergeCell ref="I119:I120"/>
  </mergeCells>
  <printOptions horizontalCentered="1" verticalCentered="1"/>
  <pageMargins left="0.23622047244094491" right="0.23622047244094491" top="0.74803149606299213" bottom="0.74803149606299213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7"/>
  <sheetViews>
    <sheetView workbookViewId="0"/>
  </sheetViews>
  <sheetFormatPr defaultColWidth="11.07421875" defaultRowHeight="15" customHeight="1" x14ac:dyDescent="0.35"/>
  <cols>
    <col min="1" max="1" width="122.4609375" customWidth="1"/>
  </cols>
  <sheetData>
    <row r="1" spans="1:1" ht="15.5" x14ac:dyDescent="0.35">
      <c r="A1" s="391" t="s">
        <v>401</v>
      </c>
    </row>
    <row r="2" spans="1:1" ht="15.5" x14ac:dyDescent="0.35">
      <c r="A2" s="1" t="s">
        <v>402</v>
      </c>
    </row>
    <row r="3" spans="1:1" ht="15.5" x14ac:dyDescent="0.35">
      <c r="A3" s="1" t="s">
        <v>403</v>
      </c>
    </row>
    <row r="4" spans="1:1" ht="15" customHeight="1" x14ac:dyDescent="0.35">
      <c r="A4" s="235" t="s">
        <v>404</v>
      </c>
    </row>
    <row r="6" spans="1:1" ht="15.5" x14ac:dyDescent="0.35">
      <c r="A6" s="391"/>
    </row>
    <row r="7" spans="1:1" ht="15.5" x14ac:dyDescent="0.35">
      <c r="A7" s="391" t="s">
        <v>405</v>
      </c>
    </row>
    <row r="8" spans="1:1" ht="15" customHeight="1" x14ac:dyDescent="0.35">
      <c r="A8" s="235" t="s">
        <v>406</v>
      </c>
    </row>
    <row r="9" spans="1:1" ht="15" customHeight="1" x14ac:dyDescent="0.35">
      <c r="A9" s="235" t="s">
        <v>407</v>
      </c>
    </row>
    <row r="10" spans="1:1" ht="15.5" x14ac:dyDescent="0.35">
      <c r="A10" s="391" t="s">
        <v>408</v>
      </c>
    </row>
    <row r="11" spans="1:1" ht="15.5" x14ac:dyDescent="0.35">
      <c r="A11" s="1" t="s">
        <v>409</v>
      </c>
    </row>
    <row r="13" spans="1:1" ht="15.5" x14ac:dyDescent="0.35">
      <c r="A13" s="391" t="s">
        <v>410</v>
      </c>
    </row>
    <row r="14" spans="1:1" ht="15.5" x14ac:dyDescent="0.35">
      <c r="A14" s="1" t="s">
        <v>411</v>
      </c>
    </row>
    <row r="15" spans="1:1" ht="15.5" x14ac:dyDescent="0.35">
      <c r="A15" s="1" t="s">
        <v>412</v>
      </c>
    </row>
    <row r="16" spans="1:1" ht="15.5" x14ac:dyDescent="0.35">
      <c r="A16" s="1" t="s">
        <v>413</v>
      </c>
    </row>
    <row r="17" spans="1:1" ht="15.5" x14ac:dyDescent="0.35">
      <c r="A17" s="1" t="s">
        <v>414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63"/>
  <sheetViews>
    <sheetView workbookViewId="0"/>
  </sheetViews>
  <sheetFormatPr defaultColWidth="11.07421875" defaultRowHeight="15" customHeight="1" x14ac:dyDescent="0.35"/>
  <cols>
    <col min="3" max="3" width="62" customWidth="1"/>
  </cols>
  <sheetData>
    <row r="1" spans="1:9" ht="15" customHeight="1" x14ac:dyDescent="0.35">
      <c r="A1" s="1" t="s">
        <v>415</v>
      </c>
      <c r="D1" s="1" t="s">
        <v>416</v>
      </c>
    </row>
    <row r="2" spans="1:9" ht="15" customHeight="1" x14ac:dyDescent="0.35">
      <c r="A2" s="1" t="s">
        <v>417</v>
      </c>
      <c r="B2" s="1" t="s">
        <v>418</v>
      </c>
      <c r="C2" s="1" t="s">
        <v>419</v>
      </c>
      <c r="D2" s="1" t="s">
        <v>173</v>
      </c>
      <c r="E2" s="1" t="s">
        <v>174</v>
      </c>
      <c r="F2" s="1" t="s">
        <v>175</v>
      </c>
      <c r="G2" s="1" t="s">
        <v>176</v>
      </c>
      <c r="H2" s="1" t="s">
        <v>177</v>
      </c>
      <c r="I2" s="1" t="s">
        <v>420</v>
      </c>
    </row>
    <row r="3" spans="1:9" ht="15" customHeight="1" x14ac:dyDescent="0.35">
      <c r="A3" s="1">
        <v>1.01</v>
      </c>
      <c r="B3" s="1">
        <v>45000</v>
      </c>
      <c r="C3" s="1" t="s">
        <v>214</v>
      </c>
      <c r="D3" s="1">
        <v>111</v>
      </c>
      <c r="H3" s="1">
        <v>90.75</v>
      </c>
      <c r="I3" s="1">
        <v>201.75</v>
      </c>
    </row>
    <row r="4" spans="1:9" ht="15" customHeight="1" x14ac:dyDescent="0.35">
      <c r="B4" s="1">
        <v>45001</v>
      </c>
      <c r="C4" s="1" t="s">
        <v>211</v>
      </c>
      <c r="D4" s="1">
        <v>8.4166666666666661</v>
      </c>
      <c r="G4" s="1">
        <v>1</v>
      </c>
      <c r="H4" s="1">
        <v>8.75</v>
      </c>
      <c r="I4" s="1">
        <v>18.166666666666664</v>
      </c>
    </row>
    <row r="5" spans="1:9" ht="15" customHeight="1" x14ac:dyDescent="0.35">
      <c r="A5" s="1">
        <v>1.02</v>
      </c>
      <c r="B5" s="1">
        <v>18001</v>
      </c>
      <c r="C5" s="1" t="s">
        <v>421</v>
      </c>
      <c r="D5" s="1">
        <v>17</v>
      </c>
      <c r="E5" s="1">
        <v>2</v>
      </c>
      <c r="F5" s="1">
        <v>3</v>
      </c>
      <c r="G5" s="1">
        <v>41</v>
      </c>
      <c r="H5" s="1">
        <v>14</v>
      </c>
      <c r="I5" s="1">
        <v>77</v>
      </c>
    </row>
    <row r="6" spans="1:9" ht="15" customHeight="1" x14ac:dyDescent="0.35">
      <c r="B6" s="1">
        <v>18002</v>
      </c>
      <c r="C6" s="1" t="s">
        <v>422</v>
      </c>
      <c r="D6" s="1">
        <v>31</v>
      </c>
      <c r="E6" s="1">
        <v>8</v>
      </c>
      <c r="F6" s="1">
        <v>2</v>
      </c>
      <c r="G6" s="1">
        <v>70</v>
      </c>
      <c r="H6" s="1">
        <v>31</v>
      </c>
      <c r="I6" s="1">
        <v>142</v>
      </c>
    </row>
    <row r="7" spans="1:9" ht="15" customHeight="1" x14ac:dyDescent="0.35">
      <c r="B7" s="1">
        <v>18003</v>
      </c>
      <c r="C7" s="1" t="s">
        <v>423</v>
      </c>
      <c r="D7" s="1">
        <v>113</v>
      </c>
      <c r="E7" s="1">
        <v>34</v>
      </c>
      <c r="F7" s="1">
        <v>41</v>
      </c>
      <c r="G7" s="1">
        <v>66</v>
      </c>
      <c r="H7" s="1">
        <v>96</v>
      </c>
      <c r="I7" s="1">
        <v>350</v>
      </c>
    </row>
    <row r="8" spans="1:9" ht="15" customHeight="1" x14ac:dyDescent="0.35">
      <c r="B8" s="1">
        <v>18004</v>
      </c>
      <c r="C8" s="1" t="s">
        <v>424</v>
      </c>
      <c r="D8" s="1">
        <v>6</v>
      </c>
      <c r="E8" s="1">
        <v>2</v>
      </c>
      <c r="F8" s="1">
        <v>1</v>
      </c>
      <c r="H8" s="1">
        <v>2</v>
      </c>
      <c r="I8" s="1">
        <v>11</v>
      </c>
    </row>
    <row r="9" spans="1:9" ht="15" customHeight="1" x14ac:dyDescent="0.35">
      <c r="B9" s="1">
        <v>18005</v>
      </c>
      <c r="C9" s="1" t="s">
        <v>425</v>
      </c>
      <c r="D9" s="1">
        <v>2</v>
      </c>
      <c r="E9" s="1">
        <v>6</v>
      </c>
      <c r="F9" s="1">
        <v>1</v>
      </c>
      <c r="G9" s="1">
        <v>19</v>
      </c>
      <c r="H9" s="1">
        <v>2</v>
      </c>
      <c r="I9" s="1">
        <v>30</v>
      </c>
    </row>
    <row r="10" spans="1:9" ht="15" customHeight="1" x14ac:dyDescent="0.35">
      <c r="B10" s="1" t="s">
        <v>217</v>
      </c>
      <c r="C10" s="1" t="s">
        <v>216</v>
      </c>
      <c r="D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ht="15" customHeight="1" x14ac:dyDescent="0.35">
      <c r="A11" s="1">
        <v>1.03</v>
      </c>
      <c r="B11" s="1">
        <v>53001</v>
      </c>
      <c r="C11" s="1" t="s">
        <v>252</v>
      </c>
      <c r="D11" s="1">
        <v>6</v>
      </c>
      <c r="E11" s="1">
        <v>1</v>
      </c>
      <c r="F11" s="1">
        <v>1</v>
      </c>
      <c r="G11" s="1">
        <v>29</v>
      </c>
      <c r="H11" s="1">
        <v>16</v>
      </c>
      <c r="I11" s="1">
        <v>53</v>
      </c>
    </row>
    <row r="12" spans="1:9" ht="15" customHeight="1" x14ac:dyDescent="0.35">
      <c r="B12" s="1">
        <v>53002</v>
      </c>
      <c r="C12" s="1" t="s">
        <v>254</v>
      </c>
      <c r="D12" s="1">
        <v>23</v>
      </c>
      <c r="E12" s="1">
        <v>16</v>
      </c>
      <c r="F12" s="1">
        <v>11</v>
      </c>
      <c r="G12" s="1">
        <v>51</v>
      </c>
      <c r="H12" s="1">
        <v>54</v>
      </c>
      <c r="I12" s="1">
        <v>155</v>
      </c>
    </row>
    <row r="13" spans="1:9" ht="15" customHeight="1" x14ac:dyDescent="0.35">
      <c r="B13" s="1">
        <v>54002</v>
      </c>
      <c r="C13" s="1" t="s">
        <v>426</v>
      </c>
      <c r="D13" s="1">
        <v>363621.95</v>
      </c>
      <c r="E13" s="1">
        <v>157218.12</v>
      </c>
      <c r="F13" s="1">
        <v>143656.00999999998</v>
      </c>
      <c r="G13" s="1">
        <v>614935.50999999989</v>
      </c>
      <c r="H13" s="1">
        <v>629968.88</v>
      </c>
      <c r="I13" s="1">
        <v>1909400.4700000011</v>
      </c>
    </row>
    <row r="14" spans="1:9" ht="15" customHeight="1" x14ac:dyDescent="0.35">
      <c r="B14" s="1">
        <v>54004</v>
      </c>
      <c r="C14" s="1" t="s">
        <v>427</v>
      </c>
      <c r="D14" s="1">
        <v>15219</v>
      </c>
      <c r="E14" s="1">
        <v>2540</v>
      </c>
      <c r="F14" s="1">
        <v>1145</v>
      </c>
      <c r="G14" s="1">
        <v>5984</v>
      </c>
      <c r="H14" s="1">
        <v>3314</v>
      </c>
      <c r="I14" s="1">
        <v>28202</v>
      </c>
    </row>
    <row r="15" spans="1:9" ht="15" customHeight="1" x14ac:dyDescent="0.35">
      <c r="B15" s="1">
        <v>54011</v>
      </c>
      <c r="C15" s="1" t="s">
        <v>30</v>
      </c>
      <c r="E15" s="1">
        <v>48</v>
      </c>
      <c r="G15" s="1">
        <v>239</v>
      </c>
      <c r="H15" s="1">
        <v>70</v>
      </c>
      <c r="I15" s="1">
        <v>357</v>
      </c>
    </row>
    <row r="16" spans="1:9" ht="15" customHeight="1" x14ac:dyDescent="0.35">
      <c r="B16" s="1">
        <v>54014</v>
      </c>
      <c r="C16" s="1" t="s">
        <v>35</v>
      </c>
      <c r="G16" s="1">
        <v>12</v>
      </c>
      <c r="I16" s="1">
        <v>12</v>
      </c>
    </row>
    <row r="17" spans="1:9" ht="15" customHeight="1" x14ac:dyDescent="0.35">
      <c r="B17" s="1">
        <v>54016</v>
      </c>
      <c r="C17" s="1" t="s">
        <v>17</v>
      </c>
      <c r="D17" s="1">
        <v>4279</v>
      </c>
      <c r="E17" s="1">
        <v>2060</v>
      </c>
      <c r="F17" s="1">
        <v>1435</v>
      </c>
      <c r="G17" s="1">
        <v>1660</v>
      </c>
      <c r="H17" s="1">
        <v>5230</v>
      </c>
      <c r="I17" s="1">
        <v>14664</v>
      </c>
    </row>
    <row r="18" spans="1:9" ht="15" customHeight="1" x14ac:dyDescent="0.35">
      <c r="B18" s="1">
        <v>54017</v>
      </c>
      <c r="C18" s="1" t="s">
        <v>268</v>
      </c>
      <c r="D18" s="1">
        <v>9</v>
      </c>
      <c r="E18" s="1">
        <v>3</v>
      </c>
      <c r="F18" s="1">
        <v>4</v>
      </c>
      <c r="G18" s="1">
        <v>7</v>
      </c>
      <c r="H18" s="1">
        <v>17</v>
      </c>
      <c r="I18" s="1">
        <v>40</v>
      </c>
    </row>
    <row r="19" spans="1:9" ht="15" customHeight="1" x14ac:dyDescent="0.35">
      <c r="B19" s="1" t="s">
        <v>428</v>
      </c>
      <c r="C19" s="1" t="s">
        <v>429</v>
      </c>
      <c r="G19" s="1">
        <v>0</v>
      </c>
      <c r="I19" s="1">
        <v>0</v>
      </c>
    </row>
    <row r="20" spans="1:9" ht="15" customHeight="1" x14ac:dyDescent="0.35">
      <c r="A20" s="1">
        <v>1.04</v>
      </c>
      <c r="B20" s="1" t="s">
        <v>274</v>
      </c>
      <c r="C20" s="1" t="s">
        <v>275</v>
      </c>
      <c r="D20" s="1">
        <v>0</v>
      </c>
      <c r="E20" s="1">
        <v>0</v>
      </c>
      <c r="I20" s="1">
        <v>0</v>
      </c>
    </row>
    <row r="21" spans="1:9" ht="15" customHeight="1" x14ac:dyDescent="0.35">
      <c r="B21" s="1" t="s">
        <v>277</v>
      </c>
      <c r="C21" s="1" t="s">
        <v>430</v>
      </c>
      <c r="D21" s="1">
        <v>15330</v>
      </c>
      <c r="E21" s="1">
        <v>3470</v>
      </c>
      <c r="F21" s="1">
        <v>5410</v>
      </c>
      <c r="G21" s="1">
        <v>30215</v>
      </c>
      <c r="H21" s="1">
        <v>20599</v>
      </c>
      <c r="I21" s="1">
        <v>75024</v>
      </c>
    </row>
    <row r="22" spans="1:9" ht="15" customHeight="1" x14ac:dyDescent="0.35">
      <c r="B22" s="1" t="s">
        <v>278</v>
      </c>
      <c r="C22" s="1" t="s">
        <v>431</v>
      </c>
      <c r="D22" s="1">
        <v>59565</v>
      </c>
      <c r="E22" s="1">
        <v>20765</v>
      </c>
      <c r="F22" s="1">
        <v>23075</v>
      </c>
      <c r="G22" s="1">
        <v>133927</v>
      </c>
      <c r="H22" s="1">
        <v>99541</v>
      </c>
      <c r="I22" s="1">
        <v>336873</v>
      </c>
    </row>
    <row r="23" spans="1:9" ht="15" customHeight="1" x14ac:dyDescent="0.35">
      <c r="A23" s="1">
        <v>1.05</v>
      </c>
      <c r="B23" s="1">
        <v>45121</v>
      </c>
      <c r="C23" s="1" t="s">
        <v>432</v>
      </c>
      <c r="D23" s="1">
        <v>1351</v>
      </c>
      <c r="E23" s="1">
        <v>32</v>
      </c>
      <c r="F23" s="1">
        <v>242.5</v>
      </c>
      <c r="G23" s="1">
        <v>3575</v>
      </c>
      <c r="H23" s="1">
        <v>1173.3166666666666</v>
      </c>
      <c r="I23" s="1">
        <v>6373.8166666666666</v>
      </c>
    </row>
    <row r="24" spans="1:9" ht="15" customHeight="1" x14ac:dyDescent="0.35">
      <c r="B24" s="1">
        <v>45122</v>
      </c>
      <c r="C24" s="1" t="s">
        <v>433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ht="15" customHeight="1" x14ac:dyDescent="0.35">
      <c r="B25" s="1">
        <v>45123</v>
      </c>
      <c r="C25" s="1" t="s">
        <v>434</v>
      </c>
      <c r="F25" s="1">
        <v>2365</v>
      </c>
      <c r="H25" s="1">
        <v>9601</v>
      </c>
      <c r="I25" s="1">
        <v>11966</v>
      </c>
    </row>
    <row r="26" spans="1:9" ht="15" customHeight="1" x14ac:dyDescent="0.35">
      <c r="B26" s="1">
        <v>45124</v>
      </c>
      <c r="C26" s="1" t="s">
        <v>435</v>
      </c>
      <c r="D26" s="1">
        <v>482.95</v>
      </c>
      <c r="E26" s="1">
        <v>19649.5</v>
      </c>
      <c r="F26" s="1">
        <v>12555.616666666667</v>
      </c>
      <c r="G26" s="1">
        <v>39063.056666666664</v>
      </c>
      <c r="H26" s="1">
        <v>36087.633333333339</v>
      </c>
      <c r="I26" s="1">
        <v>107838.75666666664</v>
      </c>
    </row>
    <row r="27" spans="1:9" ht="15" customHeight="1" x14ac:dyDescent="0.35">
      <c r="B27" s="1">
        <v>45125</v>
      </c>
      <c r="C27" s="1" t="s">
        <v>436</v>
      </c>
      <c r="D27" s="1">
        <v>11492.753333333334</v>
      </c>
      <c r="E27" s="1">
        <v>390.57</v>
      </c>
      <c r="F27" s="1">
        <v>7137.55</v>
      </c>
      <c r="G27" s="1">
        <v>2171.4666666666667</v>
      </c>
      <c r="H27" s="1">
        <v>14751.64</v>
      </c>
      <c r="I27" s="1">
        <v>35943.979999999981</v>
      </c>
    </row>
    <row r="28" spans="1:9" ht="15" customHeight="1" x14ac:dyDescent="0.35">
      <c r="A28" s="1">
        <v>1.06</v>
      </c>
      <c r="B28" s="1">
        <v>41105</v>
      </c>
      <c r="C28" s="1" t="s">
        <v>437</v>
      </c>
      <c r="E28" s="1">
        <v>25</v>
      </c>
      <c r="F28" s="1">
        <v>1602</v>
      </c>
      <c r="G28" s="1">
        <v>240.08333327</v>
      </c>
      <c r="H28" s="1">
        <v>273.5</v>
      </c>
      <c r="I28" s="1">
        <v>2140.5833332699999</v>
      </c>
    </row>
    <row r="29" spans="1:9" ht="15.5" x14ac:dyDescent="0.35">
      <c r="B29" s="1">
        <v>41106</v>
      </c>
      <c r="C29" s="1" t="s">
        <v>438</v>
      </c>
      <c r="D29" s="1">
        <v>128004.0666667</v>
      </c>
      <c r="E29" s="1">
        <v>50307.726666666662</v>
      </c>
      <c r="F29" s="1">
        <v>8582.633333333335</v>
      </c>
      <c r="G29" s="1">
        <v>98183.086666366697</v>
      </c>
      <c r="H29" s="1">
        <v>218367.6</v>
      </c>
      <c r="I29" s="1">
        <v>503445.11333306646</v>
      </c>
    </row>
    <row r="30" spans="1:9" ht="15.5" x14ac:dyDescent="0.35">
      <c r="B30" s="1">
        <v>41107</v>
      </c>
      <c r="C30" s="1" t="s">
        <v>439</v>
      </c>
      <c r="D30" s="1">
        <v>14803.999999966669</v>
      </c>
      <c r="E30" s="1">
        <v>2969.9999999666666</v>
      </c>
      <c r="F30" s="1">
        <v>2140.5000000333334</v>
      </c>
      <c r="G30" s="1">
        <v>15200.279999933333</v>
      </c>
      <c r="H30" s="1">
        <v>14147.883333329999</v>
      </c>
      <c r="I30" s="1">
        <v>49262.66333322999</v>
      </c>
    </row>
    <row r="31" spans="1:9" ht="15.5" x14ac:dyDescent="0.35">
      <c r="A31" s="1">
        <v>1.07</v>
      </c>
      <c r="B31" s="1">
        <v>41117</v>
      </c>
      <c r="C31" s="1" t="s">
        <v>440</v>
      </c>
      <c r="D31" s="1">
        <v>494</v>
      </c>
      <c r="E31" s="1">
        <v>15</v>
      </c>
      <c r="F31" s="1">
        <v>1062</v>
      </c>
      <c r="G31" s="1">
        <v>1046</v>
      </c>
      <c r="H31" s="1">
        <v>940</v>
      </c>
      <c r="I31" s="1">
        <v>3557</v>
      </c>
    </row>
    <row r="32" spans="1:9" ht="15.5" x14ac:dyDescent="0.35">
      <c r="B32" s="1">
        <v>41119</v>
      </c>
      <c r="C32" s="1" t="s">
        <v>441</v>
      </c>
      <c r="D32" s="1">
        <v>91</v>
      </c>
      <c r="G32" s="1">
        <v>370</v>
      </c>
      <c r="I32" s="1">
        <v>461</v>
      </c>
    </row>
    <row r="33" spans="1:9" ht="15.5" x14ac:dyDescent="0.35">
      <c r="B33" s="1">
        <v>41120</v>
      </c>
      <c r="C33" s="1" t="s">
        <v>442</v>
      </c>
      <c r="D33" s="1">
        <v>1975</v>
      </c>
      <c r="E33" s="1">
        <v>1186</v>
      </c>
      <c r="F33" s="1">
        <v>187</v>
      </c>
      <c r="G33" s="1">
        <v>1897</v>
      </c>
      <c r="H33" s="1">
        <v>2088</v>
      </c>
      <c r="I33" s="1">
        <v>7333</v>
      </c>
    </row>
    <row r="34" spans="1:9" ht="15.5" x14ac:dyDescent="0.35">
      <c r="B34" s="1">
        <v>41121</v>
      </c>
      <c r="C34" s="1" t="s">
        <v>443</v>
      </c>
      <c r="D34" s="1">
        <v>2437</v>
      </c>
      <c r="E34" s="1">
        <v>775</v>
      </c>
      <c r="F34" s="1">
        <v>530</v>
      </c>
      <c r="G34" s="1">
        <v>2951</v>
      </c>
      <c r="H34" s="1">
        <v>4089</v>
      </c>
      <c r="I34" s="1">
        <v>10782</v>
      </c>
    </row>
    <row r="35" spans="1:9" ht="15.5" x14ac:dyDescent="0.35">
      <c r="A35" s="1">
        <v>1.08</v>
      </c>
      <c r="B35" s="1">
        <v>40101</v>
      </c>
      <c r="C35" s="1" t="s">
        <v>329</v>
      </c>
      <c r="D35" s="1">
        <v>65</v>
      </c>
      <c r="I35" s="1">
        <v>65</v>
      </c>
    </row>
    <row r="36" spans="1:9" ht="15.5" x14ac:dyDescent="0.35">
      <c r="A36" s="1">
        <v>1.0900000000000001</v>
      </c>
      <c r="B36" s="1">
        <v>43101</v>
      </c>
      <c r="C36" s="1" t="s">
        <v>444</v>
      </c>
      <c r="D36" s="1">
        <v>51</v>
      </c>
      <c r="F36" s="1">
        <v>134</v>
      </c>
      <c r="G36" s="1">
        <v>411</v>
      </c>
      <c r="H36" s="1">
        <v>201</v>
      </c>
      <c r="I36" s="1">
        <v>797</v>
      </c>
    </row>
    <row r="37" spans="1:9" ht="15.5" x14ac:dyDescent="0.35">
      <c r="B37" s="1">
        <v>43102</v>
      </c>
      <c r="C37" s="1" t="s">
        <v>445</v>
      </c>
      <c r="D37" s="1">
        <v>1</v>
      </c>
      <c r="H37" s="1">
        <v>3</v>
      </c>
      <c r="I37" s="1">
        <v>4</v>
      </c>
    </row>
    <row r="38" spans="1:9" ht="15.5" x14ac:dyDescent="0.35">
      <c r="B38" s="1">
        <v>43103</v>
      </c>
      <c r="C38" s="1" t="s">
        <v>445</v>
      </c>
      <c r="D38" s="1">
        <v>5689</v>
      </c>
      <c r="E38" s="1">
        <v>4460</v>
      </c>
      <c r="F38" s="1">
        <v>3682</v>
      </c>
      <c r="G38" s="1">
        <v>15096</v>
      </c>
      <c r="H38" s="1">
        <v>14602</v>
      </c>
      <c r="I38" s="1">
        <v>43529</v>
      </c>
    </row>
    <row r="39" spans="1:9" ht="15.5" x14ac:dyDescent="0.35">
      <c r="B39" s="1">
        <v>43106</v>
      </c>
      <c r="C39" s="1" t="s">
        <v>100</v>
      </c>
      <c r="G39" s="1">
        <v>2</v>
      </c>
      <c r="H39" s="1">
        <v>2</v>
      </c>
      <c r="I39" s="1">
        <v>4</v>
      </c>
    </row>
    <row r="40" spans="1:9" ht="15.5" x14ac:dyDescent="0.35">
      <c r="B40" s="1" t="s">
        <v>446</v>
      </c>
      <c r="C40" s="1" t="s">
        <v>445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ht="15.5" x14ac:dyDescent="0.35">
      <c r="A41" s="1">
        <v>1.1000000000000001</v>
      </c>
      <c r="B41" s="1">
        <v>43104</v>
      </c>
      <c r="C41" s="1" t="s">
        <v>102</v>
      </c>
      <c r="F41" s="1">
        <v>253</v>
      </c>
      <c r="G41" s="1">
        <v>654</v>
      </c>
      <c r="I41" s="1">
        <v>907</v>
      </c>
    </row>
    <row r="42" spans="1:9" ht="15.5" x14ac:dyDescent="0.35">
      <c r="B42" s="1">
        <v>43105</v>
      </c>
      <c r="C42" s="1" t="s">
        <v>343</v>
      </c>
      <c r="D42" s="1">
        <v>785</v>
      </c>
      <c r="E42" s="1">
        <v>122</v>
      </c>
      <c r="G42" s="1">
        <v>1324</v>
      </c>
      <c r="H42" s="1">
        <v>409</v>
      </c>
      <c r="I42" s="1">
        <v>2640</v>
      </c>
    </row>
    <row r="43" spans="1:9" ht="15.5" x14ac:dyDescent="0.35">
      <c r="A43" s="1">
        <v>1.1100000000000001</v>
      </c>
      <c r="B43" s="1">
        <v>43135</v>
      </c>
      <c r="C43" s="1" t="s">
        <v>345</v>
      </c>
      <c r="D43" s="1">
        <v>153</v>
      </c>
      <c r="H43" s="1">
        <v>134</v>
      </c>
      <c r="I43" s="1">
        <v>287</v>
      </c>
    </row>
    <row r="44" spans="1:9" ht="15.5" x14ac:dyDescent="0.35">
      <c r="B44" s="1">
        <v>43136</v>
      </c>
      <c r="C44" s="1" t="s">
        <v>351</v>
      </c>
      <c r="D44" s="1">
        <v>363</v>
      </c>
      <c r="E44" s="1">
        <v>365</v>
      </c>
      <c r="H44" s="1">
        <v>852</v>
      </c>
      <c r="I44" s="1">
        <v>1580</v>
      </c>
    </row>
    <row r="45" spans="1:9" ht="15.5" x14ac:dyDescent="0.35">
      <c r="B45" s="1">
        <v>43137</v>
      </c>
      <c r="C45" s="1" t="s">
        <v>355</v>
      </c>
      <c r="D45" s="1">
        <v>1208</v>
      </c>
      <c r="E45" s="1">
        <v>66</v>
      </c>
      <c r="F45" s="1">
        <v>92</v>
      </c>
      <c r="G45" s="1">
        <v>736</v>
      </c>
      <c r="H45" s="1">
        <v>2794</v>
      </c>
      <c r="I45" s="1">
        <v>4896</v>
      </c>
    </row>
    <row r="46" spans="1:9" ht="15.5" x14ac:dyDescent="0.35">
      <c r="A46" s="1">
        <v>1.1200000000000001</v>
      </c>
      <c r="B46" s="1">
        <v>44101</v>
      </c>
      <c r="C46" s="1" t="s">
        <v>360</v>
      </c>
      <c r="D46" s="1">
        <v>154</v>
      </c>
      <c r="F46" s="1">
        <v>20</v>
      </c>
      <c r="G46" s="1">
        <v>292</v>
      </c>
      <c r="H46" s="1">
        <v>133</v>
      </c>
      <c r="I46" s="1">
        <v>599</v>
      </c>
    </row>
    <row r="47" spans="1:9" ht="15.5" x14ac:dyDescent="0.35">
      <c r="A47" s="1">
        <v>1.1299999999999999</v>
      </c>
      <c r="B47" s="1" t="s">
        <v>369</v>
      </c>
      <c r="C47" s="1" t="s">
        <v>368</v>
      </c>
      <c r="D47" s="1">
        <v>0</v>
      </c>
      <c r="H47" s="1">
        <v>0</v>
      </c>
      <c r="I47" s="1">
        <v>0</v>
      </c>
    </row>
    <row r="48" spans="1:9" ht="15.5" x14ac:dyDescent="0.35">
      <c r="B48" s="1" t="s">
        <v>372</v>
      </c>
      <c r="C48" s="1" t="s">
        <v>371</v>
      </c>
      <c r="D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ht="15.5" x14ac:dyDescent="0.35">
      <c r="B49" s="1" t="s">
        <v>374</v>
      </c>
      <c r="C49" s="1" t="s">
        <v>373</v>
      </c>
      <c r="D49" s="1">
        <v>0</v>
      </c>
      <c r="G49" s="1">
        <v>0</v>
      </c>
      <c r="H49" s="1">
        <v>0</v>
      </c>
      <c r="I49" s="1">
        <v>0</v>
      </c>
    </row>
    <row r="50" spans="1:9" ht="15.5" x14ac:dyDescent="0.35">
      <c r="A50" s="1">
        <v>1.1399999999999999</v>
      </c>
      <c r="B50" s="1">
        <v>46203</v>
      </c>
      <c r="C50" s="1" t="s">
        <v>119</v>
      </c>
      <c r="D50" s="1">
        <v>29</v>
      </c>
      <c r="F50" s="1">
        <v>24</v>
      </c>
      <c r="G50" s="1">
        <v>42</v>
      </c>
      <c r="H50" s="1">
        <v>85</v>
      </c>
      <c r="I50" s="1">
        <v>180</v>
      </c>
    </row>
    <row r="51" spans="1:9" ht="15.5" x14ac:dyDescent="0.35">
      <c r="B51" s="1">
        <v>46205</v>
      </c>
      <c r="C51" s="1" t="s">
        <v>98</v>
      </c>
      <c r="D51" s="1">
        <v>205</v>
      </c>
      <c r="E51" s="1">
        <v>31</v>
      </c>
      <c r="F51" s="1">
        <v>58</v>
      </c>
      <c r="H51" s="1">
        <v>475</v>
      </c>
      <c r="I51" s="1">
        <v>769</v>
      </c>
    </row>
    <row r="52" spans="1:9" ht="15.5" x14ac:dyDescent="0.35">
      <c r="A52" s="1">
        <v>2.0099999999999998</v>
      </c>
      <c r="B52" s="1">
        <v>7103</v>
      </c>
      <c r="C52" s="1" t="s">
        <v>382</v>
      </c>
      <c r="D52" s="1">
        <v>499</v>
      </c>
      <c r="G52" s="1">
        <v>567</v>
      </c>
      <c r="H52" s="1">
        <v>1359</v>
      </c>
      <c r="I52" s="1">
        <v>2425</v>
      </c>
    </row>
    <row r="53" spans="1:9" ht="15.5" x14ac:dyDescent="0.35">
      <c r="A53" s="1">
        <v>2.02</v>
      </c>
      <c r="B53" s="1">
        <v>2103</v>
      </c>
      <c r="C53" s="1" t="s">
        <v>447</v>
      </c>
      <c r="D53" s="1">
        <v>11267</v>
      </c>
      <c r="E53" s="1">
        <v>2195</v>
      </c>
      <c r="F53" s="1">
        <v>1410</v>
      </c>
      <c r="G53" s="1">
        <v>5392</v>
      </c>
      <c r="H53" s="1">
        <v>20440</v>
      </c>
      <c r="I53" s="1">
        <v>40704</v>
      </c>
    </row>
    <row r="54" spans="1:9" ht="15.5" x14ac:dyDescent="0.35">
      <c r="B54" s="1">
        <v>2117</v>
      </c>
      <c r="C54" s="1" t="s">
        <v>448</v>
      </c>
      <c r="D54" s="1">
        <v>6918</v>
      </c>
      <c r="E54" s="1">
        <v>2574</v>
      </c>
      <c r="F54" s="1">
        <v>1493</v>
      </c>
      <c r="G54" s="1">
        <v>14638</v>
      </c>
      <c r="H54" s="1">
        <v>15691</v>
      </c>
      <c r="I54" s="1">
        <v>41314</v>
      </c>
    </row>
    <row r="55" spans="1:9" ht="15.5" x14ac:dyDescent="0.35">
      <c r="B55" s="1">
        <v>2120</v>
      </c>
      <c r="C55" s="1" t="s">
        <v>449</v>
      </c>
      <c r="D55" s="1">
        <v>1579</v>
      </c>
      <c r="E55" s="1">
        <v>622</v>
      </c>
      <c r="F55" s="1">
        <v>554</v>
      </c>
      <c r="G55" s="1">
        <v>1525</v>
      </c>
      <c r="H55" s="1">
        <v>2868</v>
      </c>
      <c r="I55" s="1">
        <v>7148</v>
      </c>
    </row>
    <row r="56" spans="1:9" ht="15.5" x14ac:dyDescent="0.35">
      <c r="A56" s="1">
        <v>2.0299999999999998</v>
      </c>
      <c r="B56" s="1">
        <v>2116</v>
      </c>
      <c r="C56" s="1" t="s">
        <v>155</v>
      </c>
      <c r="D56" s="1">
        <v>6160.8166666666648</v>
      </c>
      <c r="E56" s="1">
        <v>439.75</v>
      </c>
      <c r="F56" s="1">
        <v>604.5</v>
      </c>
      <c r="G56" s="1">
        <v>7518.0533333333342</v>
      </c>
      <c r="H56" s="1">
        <v>4010.3633333333323</v>
      </c>
      <c r="I56" s="1">
        <v>18733.483333333334</v>
      </c>
    </row>
    <row r="57" spans="1:9" ht="15.5" x14ac:dyDescent="0.35">
      <c r="B57" s="1">
        <v>2118</v>
      </c>
      <c r="C57" s="1" t="s">
        <v>157</v>
      </c>
      <c r="D57" s="1">
        <v>3542.0533333333333</v>
      </c>
      <c r="E57" s="1">
        <v>11284.276666666665</v>
      </c>
      <c r="F57" s="1">
        <v>1738.2466666666667</v>
      </c>
      <c r="G57" s="1">
        <v>8430.2766666666703</v>
      </c>
      <c r="H57" s="1">
        <v>56594.373333333322</v>
      </c>
      <c r="I57" s="1">
        <v>81589.226666666626</v>
      </c>
    </row>
    <row r="58" spans="1:9" ht="15.5" x14ac:dyDescent="0.35">
      <c r="B58" s="1">
        <v>2119</v>
      </c>
      <c r="C58" s="1" t="s">
        <v>450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ht="15.5" x14ac:dyDescent="0.35">
      <c r="B59" s="1">
        <v>2121</v>
      </c>
      <c r="C59" s="1" t="s">
        <v>159</v>
      </c>
      <c r="D59" s="1">
        <v>935.67333333333329</v>
      </c>
      <c r="E59" s="1">
        <v>183.25</v>
      </c>
      <c r="F59" s="1">
        <v>341.35999999999996</v>
      </c>
      <c r="G59" s="1">
        <v>2381.41</v>
      </c>
      <c r="H59" s="1">
        <v>18632.623333333333</v>
      </c>
      <c r="I59" s="1">
        <v>22474.316666666666</v>
      </c>
    </row>
    <row r="60" spans="1:9" ht="15.5" x14ac:dyDescent="0.35">
      <c r="A60" s="1">
        <v>2.04</v>
      </c>
      <c r="B60" s="1">
        <v>4102</v>
      </c>
      <c r="C60" s="1" t="s">
        <v>451</v>
      </c>
      <c r="D60" s="1">
        <v>231</v>
      </c>
      <c r="F60" s="1">
        <v>8</v>
      </c>
      <c r="G60" s="1">
        <v>58</v>
      </c>
      <c r="H60" s="1">
        <v>162</v>
      </c>
      <c r="I60" s="1">
        <v>459</v>
      </c>
    </row>
    <row r="61" spans="1:9" ht="15.5" x14ac:dyDescent="0.35">
      <c r="A61" s="1">
        <v>2.0499999999999998</v>
      </c>
      <c r="B61" s="1">
        <v>8103</v>
      </c>
      <c r="C61" s="1" t="s">
        <v>452</v>
      </c>
      <c r="D61" s="1">
        <v>5883</v>
      </c>
      <c r="E61" s="1">
        <v>1339</v>
      </c>
      <c r="F61" s="1">
        <v>974</v>
      </c>
      <c r="G61" s="1">
        <v>7131</v>
      </c>
      <c r="H61" s="1">
        <v>9199</v>
      </c>
      <c r="I61" s="1">
        <v>24526</v>
      </c>
    </row>
    <row r="62" spans="1:9" ht="15.5" x14ac:dyDescent="0.35">
      <c r="B62" s="1">
        <v>8104</v>
      </c>
      <c r="C62" s="1" t="s">
        <v>453</v>
      </c>
      <c r="D62" s="1">
        <v>757</v>
      </c>
      <c r="E62" s="1">
        <v>196</v>
      </c>
      <c r="F62" s="1">
        <v>8</v>
      </c>
      <c r="G62" s="1">
        <v>269</v>
      </c>
      <c r="H62" s="1">
        <v>1643</v>
      </c>
      <c r="I62" s="1">
        <v>2873</v>
      </c>
    </row>
    <row r="63" spans="1:9" ht="15.5" x14ac:dyDescent="0.35">
      <c r="A63" s="1" t="s">
        <v>420</v>
      </c>
      <c r="D63" s="1">
        <v>665948.68000000005</v>
      </c>
      <c r="E63" s="1">
        <v>285401.19333330006</v>
      </c>
      <c r="F63" s="1">
        <v>222583.91666669992</v>
      </c>
      <c r="G63" s="1">
        <v>1018420.223332903</v>
      </c>
      <c r="H63" s="1">
        <v>1210863.3133333311</v>
      </c>
      <c r="I63" s="1">
        <v>3403217.3266662336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7f37d1-1f38-4617-b32b-839db8b4cfea" xsi:nil="true"/>
    <lcf76f155ced4ddcb4097134ff3c332f xmlns="dc27e296-6df7-43d9-a2bb-24533d50cdaf">
      <Terms xmlns="http://schemas.microsoft.com/office/infopath/2007/PartnerControls"/>
    </lcf76f155ced4ddcb4097134ff3c332f>
    <SharedWithUsers xmlns="037f37d1-1f38-4617-b32b-839db8b4cfea">
      <UserInfo>
        <DisplayName>Rombouts, Niek</DisplayName>
        <AccountId>152</AccountId>
        <AccountType/>
      </UserInfo>
      <UserInfo>
        <DisplayName>Kuijpers, Loran</DisplayName>
        <AccountId>51</AccountId>
        <AccountType/>
      </UserInfo>
      <UserInfo>
        <DisplayName>Brink, Tijn van den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6129FED037DD42BDCB18DEACE8D0A8" ma:contentTypeVersion="18" ma:contentTypeDescription="Een nieuw document maken." ma:contentTypeScope="" ma:versionID="219c12047ca29917471c084fe190a301">
  <xsd:schema xmlns:xsd="http://www.w3.org/2001/XMLSchema" xmlns:xs="http://www.w3.org/2001/XMLSchema" xmlns:p="http://schemas.microsoft.com/office/2006/metadata/properties" xmlns:ns2="dc27e296-6df7-43d9-a2bb-24533d50cdaf" xmlns:ns3="037f37d1-1f38-4617-b32b-839db8b4cfea" targetNamespace="http://schemas.microsoft.com/office/2006/metadata/properties" ma:root="true" ma:fieldsID="a7c34a4f030c27d2a9058ac5aa7c1aa9" ns2:_="" ns3:_="">
    <xsd:import namespace="dc27e296-6df7-43d9-a2bb-24533d50cdaf"/>
    <xsd:import namespace="037f37d1-1f38-4617-b32b-839db8b4cf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7e296-6df7-43d9-a2bb-24533d50cd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e6cce4f-7dd1-41da-a71c-79897b0d3e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f37d1-1f38-4617-b32b-839db8b4cf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f48844-8ea4-45bc-82c9-5f2e79815bce}" ma:internalName="TaxCatchAll" ma:showField="CatchAllData" ma:web="037f37d1-1f38-4617-b32b-839db8b4cf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1DE4FE-D603-41B9-95AC-853830C1BE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1C267-EEAF-4139-908F-19247A203E3B}">
  <ds:schemaRefs>
    <ds:schemaRef ds:uri="http://schemas.microsoft.com/office/2006/metadata/properties"/>
    <ds:schemaRef ds:uri="http://schemas.microsoft.com/office/infopath/2007/PartnerControls"/>
    <ds:schemaRef ds:uri="037f37d1-1f38-4617-b32b-839db8b4cfea"/>
    <ds:schemaRef ds:uri="dc27e296-6df7-43d9-a2bb-24533d50cdaf"/>
  </ds:schemaRefs>
</ds:datastoreItem>
</file>

<file path=customXml/itemProps3.xml><?xml version="1.0" encoding="utf-8"?>
<ds:datastoreItem xmlns:ds="http://schemas.openxmlformats.org/officeDocument/2006/customXml" ds:itemID="{5A52556C-9292-4F9D-9134-0BBC3FB19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7e296-6df7-43d9-a2bb-24533d50cdaf"/>
    <ds:schemaRef ds:uri="037f37d1-1f38-4617-b32b-839db8b4cf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Tarieven Inkoop 2025</vt:lpstr>
      <vt:lpstr>Doorrekening per gemeente</vt:lpstr>
      <vt:lpstr>Conversietabel Inkoop 2022 (2)</vt:lpstr>
      <vt:lpstr>Toelichting</vt:lpstr>
      <vt:lpstr>Geleverde volumes 2019 HERZIEN</vt:lpstr>
      <vt:lpstr>'Tarieven Inkoop 2025'!Afdrukbereik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Office-gebruiker</dc:creator>
  <cp:keywords/>
  <dc:description/>
  <cp:lastModifiedBy>Tijn van den Brink</cp:lastModifiedBy>
  <cp:revision/>
  <dcterms:created xsi:type="dcterms:W3CDTF">2018-01-03T09:34:26Z</dcterms:created>
  <dcterms:modified xsi:type="dcterms:W3CDTF">2024-12-17T14:37:00Z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0x010100366129FED037DD42BDCB18DEACE8D0A8</vt:lpwstr>
  </property>
  <property fmtid="{D5CDD505-2E9C-101B-9397-08002B2CF9AE}" pid="3" name="MediaServiceImageTags">
    <vt:lpwstr/>
  </property>
</Properties>
</file>